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BCO\BCO NOURANI\تعادل\"/>
    </mc:Choice>
  </mc:AlternateContent>
  <xr:revisionPtr revIDLastSave="0" documentId="13_ncr:1_{E7C00A3A-BBBB-43E4-8473-1B02B7340B7C}" xr6:coauthVersionLast="47" xr6:coauthVersionMax="47" xr10:uidLastSave="{00000000-0000-0000-0000-000000000000}"/>
  <bookViews>
    <workbookView xWindow="-108" yWindow="-108" windowWidth="23256" windowHeight="12576" tabRatio="856" firstSheet="2" activeTab="21" xr2:uid="{00000000-000D-0000-FFFF-FFFF00000000}"/>
  </bookViews>
  <sheets>
    <sheet name="HOME" sheetId="2" r:id="rId1"/>
    <sheet name="load master" sheetId="18" r:id="rId2"/>
    <sheet name="density" sheetId="1" r:id="rId3"/>
    <sheet name="RB" sheetId="3" r:id="rId4"/>
    <sheet name="FORMULA" sheetId="21" r:id="rId5"/>
    <sheet name="WPA" sheetId="5" r:id="rId6"/>
    <sheet name="displac" sheetId="4" r:id="rId7"/>
    <sheet name="cb" sheetId="19" r:id="rId8"/>
    <sheet name="Cw" sheetId="20" r:id="rId9"/>
    <sheet name="TPC" sheetId="6" r:id="rId10"/>
    <sheet name="FWA" sheetId="7" r:id="rId11"/>
    <sheet name="DWA" sheetId="8" r:id="rId12"/>
    <sheet name="shap" sheetId="22" r:id="rId13"/>
    <sheet name="G1M" sheetId="9" r:id="rId14"/>
    <sheet name="KG1" sheetId="10" r:id="rId15"/>
    <sheet name="KB,GM,BM" sheetId="11" r:id="rId16"/>
    <sheet name="HEEL" sheetId="12" r:id="rId17"/>
    <sheet name="FSE" sheetId="13" r:id="rId18"/>
    <sheet name="LIST" sheetId="14" r:id="rId19"/>
    <sheet name="FINAL LIST" sheetId="23" r:id="rId20"/>
    <sheet name="TRIM" sheetId="24" r:id="rId21"/>
    <sheet name="load" sheetId="25" r:id="rId2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25" l="1"/>
  <c r="E15" i="25"/>
  <c r="K22" i="25"/>
  <c r="K24" i="25" s="1"/>
  <c r="K18" i="25"/>
  <c r="K17" i="25"/>
  <c r="K20" i="25" s="1"/>
  <c r="K16" i="25"/>
  <c r="K19" i="25" s="1"/>
  <c r="K21" i="25" s="1"/>
  <c r="K15" i="25"/>
  <c r="E18" i="25"/>
  <c r="E17" i="25"/>
  <c r="E16" i="25"/>
  <c r="E19" i="25" s="1"/>
  <c r="H22" i="25"/>
  <c r="H16" i="25"/>
  <c r="H19" i="25" s="1"/>
  <c r="B16" i="25"/>
  <c r="F16" i="25" s="1"/>
  <c r="U20" i="25"/>
  <c r="U18" i="25"/>
  <c r="U16" i="25"/>
  <c r="U14" i="25"/>
  <c r="U13" i="25"/>
  <c r="H17" i="25"/>
  <c r="B17" i="25"/>
  <c r="F17" i="25" s="1"/>
  <c r="H18" i="25"/>
  <c r="H15" i="25"/>
  <c r="K23" i="25" l="1"/>
  <c r="E21" i="25"/>
  <c r="E24" i="25" s="1"/>
  <c r="E20" i="25"/>
  <c r="E23" i="25" s="1"/>
  <c r="H21" i="25"/>
  <c r="H24" i="25" s="1"/>
  <c r="H20" i="25" l="1"/>
  <c r="H23" i="25" s="1"/>
  <c r="B22" i="25" l="1"/>
  <c r="F22" i="25" s="1"/>
  <c r="Q25" i="24"/>
  <c r="B15" i="25"/>
  <c r="F15" i="25" s="1"/>
  <c r="B18" i="25"/>
  <c r="F18" i="25" s="1"/>
  <c r="N20" i="24"/>
  <c r="K18" i="24"/>
  <c r="N19" i="24"/>
  <c r="Q16" i="24"/>
  <c r="K19" i="24"/>
  <c r="Q17" i="24"/>
  <c r="Q18" i="24"/>
  <c r="Q20" i="24" s="1"/>
  <c r="N21" i="24"/>
  <c r="H17" i="24"/>
  <c r="H19" i="24" s="1"/>
  <c r="H21" i="24" s="1"/>
  <c r="K20" i="24"/>
  <c r="K21" i="24" s="1"/>
  <c r="E14" i="24"/>
  <c r="E13" i="24"/>
  <c r="B11" i="24"/>
  <c r="Y9" i="23"/>
  <c r="W13" i="23" s="1"/>
  <c r="Z9" i="23"/>
  <c r="X13" i="23" s="1"/>
  <c r="T18" i="23"/>
  <c r="T19" i="23" s="1"/>
  <c r="V20" i="23"/>
  <c r="U20" i="23"/>
  <c r="X17" i="23"/>
  <c r="W17" i="23"/>
  <c r="Z16" i="23"/>
  <c r="Z18" i="23" s="1"/>
  <c r="X16" i="23"/>
  <c r="W16" i="23"/>
  <c r="F15" i="23"/>
  <c r="O17" i="23"/>
  <c r="O18" i="23"/>
  <c r="B19" i="25" l="1"/>
  <c r="F19" i="25" s="1"/>
  <c r="N23" i="24"/>
  <c r="N25" i="24" s="1"/>
  <c r="N22" i="24"/>
  <c r="N24" i="24" s="1"/>
  <c r="Q19" i="24"/>
  <c r="Q21" i="24" s="1"/>
  <c r="Q22" i="24" s="1"/>
  <c r="Q23" i="24" s="1"/>
  <c r="K23" i="24"/>
  <c r="K25" i="24" s="1"/>
  <c r="K22" i="24"/>
  <c r="K24" i="24" s="1"/>
  <c r="E15" i="24"/>
  <c r="H18" i="24"/>
  <c r="H20" i="24" s="1"/>
  <c r="U21" i="23"/>
  <c r="Z19" i="23"/>
  <c r="Z20" i="23" s="1"/>
  <c r="Z21" i="23" s="1"/>
  <c r="Z22" i="23" s="1"/>
  <c r="M21" i="23"/>
  <c r="L21" i="23"/>
  <c r="K19" i="23"/>
  <c r="K20" i="23" s="1"/>
  <c r="N18" i="23"/>
  <c r="Q17" i="23"/>
  <c r="Q19" i="23" s="1"/>
  <c r="N17" i="23"/>
  <c r="Q9" i="23"/>
  <c r="O13" i="23" s="1"/>
  <c r="P9" i="23"/>
  <c r="N13" i="23" s="1"/>
  <c r="H9" i="23"/>
  <c r="F13" i="23" s="1"/>
  <c r="H14" i="23"/>
  <c r="H16" i="23" s="1"/>
  <c r="D16" i="23"/>
  <c r="C16" i="23"/>
  <c r="E14" i="23"/>
  <c r="F14" i="23"/>
  <c r="E15" i="23"/>
  <c r="G9" i="23"/>
  <c r="E13" i="23" s="1"/>
  <c r="AD9" i="14"/>
  <c r="AF6" i="14"/>
  <c r="AB9" i="14"/>
  <c r="X15" i="14"/>
  <c r="AC15" i="14" s="1"/>
  <c r="X16" i="14"/>
  <c r="AC16" i="14" s="1"/>
  <c r="X17" i="14"/>
  <c r="X18" i="14"/>
  <c r="AC18" i="14" s="1"/>
  <c r="X19" i="14"/>
  <c r="X20" i="14"/>
  <c r="X21" i="14"/>
  <c r="AC21" i="14" s="1"/>
  <c r="X22" i="14"/>
  <c r="X23" i="14"/>
  <c r="X24" i="14"/>
  <c r="AC24" i="14" s="1"/>
  <c r="X25" i="14"/>
  <c r="X26" i="14"/>
  <c r="X27" i="14"/>
  <c r="X14" i="14"/>
  <c r="AC14" i="14" s="1"/>
  <c r="AA6" i="14"/>
  <c r="V13" i="14" s="1"/>
  <c r="X13" i="14" s="1"/>
  <c r="Y27" i="14"/>
  <c r="AC27" i="14"/>
  <c r="AC17" i="14"/>
  <c r="AC19" i="14"/>
  <c r="AC20" i="14"/>
  <c r="AC22" i="14"/>
  <c r="AC23" i="14"/>
  <c r="AC25" i="14"/>
  <c r="AC26" i="14"/>
  <c r="AA14" i="14"/>
  <c r="AA15" i="14"/>
  <c r="AA16" i="14"/>
  <c r="AA17" i="14"/>
  <c r="AA18" i="14"/>
  <c r="AA19" i="14"/>
  <c r="AA20" i="14"/>
  <c r="AA21" i="14"/>
  <c r="AA22" i="14"/>
  <c r="AA23" i="14"/>
  <c r="AA24" i="14"/>
  <c r="AA25" i="14"/>
  <c r="AA26" i="14"/>
  <c r="AA27" i="14"/>
  <c r="C19" i="14"/>
  <c r="T28" i="14"/>
  <c r="Y26" i="14"/>
  <c r="AD26" i="14" s="1"/>
  <c r="Y25" i="14"/>
  <c r="AD25" i="14" s="1"/>
  <c r="Y24" i="14"/>
  <c r="AD24" i="14" s="1"/>
  <c r="Y23" i="14"/>
  <c r="AD23" i="14" s="1"/>
  <c r="Y22" i="14"/>
  <c r="AD22" i="14" s="1"/>
  <c r="Y21" i="14"/>
  <c r="AD21" i="14" s="1"/>
  <c r="Y20" i="14"/>
  <c r="AD20" i="14" s="1"/>
  <c r="Y19" i="14"/>
  <c r="AD19" i="14" s="1"/>
  <c r="Y18" i="14"/>
  <c r="AD18" i="14" s="1"/>
  <c r="Y17" i="14"/>
  <c r="AD17" i="14" s="1"/>
  <c r="Y16" i="14"/>
  <c r="AD16" i="14" s="1"/>
  <c r="Y15" i="14"/>
  <c r="AD15" i="14" s="1"/>
  <c r="Y14" i="14"/>
  <c r="AD14" i="14" s="1"/>
  <c r="AA13" i="14"/>
  <c r="C23" i="18"/>
  <c r="Q16" i="13"/>
  <c r="H20" i="13"/>
  <c r="H19" i="13"/>
  <c r="H22" i="13"/>
  <c r="H23" i="13" s="1"/>
  <c r="H18" i="13"/>
  <c r="H17" i="13"/>
  <c r="H16" i="13"/>
  <c r="N14" i="12"/>
  <c r="K13" i="12"/>
  <c r="N15" i="11"/>
  <c r="N16" i="11" s="1"/>
  <c r="N17" i="11" s="1"/>
  <c r="N14" i="11"/>
  <c r="E15" i="11"/>
  <c r="E14" i="11"/>
  <c r="H16" i="10"/>
  <c r="H17" i="10" s="1"/>
  <c r="H18" i="10" s="1"/>
  <c r="H35" i="9"/>
  <c r="H36" i="9" s="1"/>
  <c r="Q17" i="9"/>
  <c r="Q15" i="9"/>
  <c r="Q16" i="9" s="1"/>
  <c r="N17" i="9"/>
  <c r="N15" i="9"/>
  <c r="N16" i="9" s="1"/>
  <c r="K16" i="8"/>
  <c r="B12" i="6"/>
  <c r="B21" i="25" l="1"/>
  <c r="B20" i="25"/>
  <c r="Q24" i="24"/>
  <c r="Q26" i="24" s="1"/>
  <c r="L22" i="23"/>
  <c r="Q20" i="23"/>
  <c r="Q21" i="23" s="1"/>
  <c r="Q22" i="23" s="1"/>
  <c r="Q23" i="23" s="1"/>
  <c r="H17" i="23"/>
  <c r="H18" i="23" s="1"/>
  <c r="C17" i="23"/>
  <c r="AA5" i="14"/>
  <c r="W13" i="14" s="1"/>
  <c r="Y13" i="14" s="1"/>
  <c r="AA28" i="14"/>
  <c r="AD27" i="14"/>
  <c r="H21" i="13"/>
  <c r="H24" i="13" s="1"/>
  <c r="N18" i="11"/>
  <c r="N19" i="11" s="1"/>
  <c r="E16" i="11"/>
  <c r="E17" i="11" s="1"/>
  <c r="Q18" i="9"/>
  <c r="N18" i="9"/>
  <c r="AF15" i="20"/>
  <c r="AC14" i="20"/>
  <c r="AC15" i="20" s="1"/>
  <c r="AC16" i="20" s="1"/>
  <c r="Z13" i="20"/>
  <c r="W17" i="20"/>
  <c r="T15" i="20"/>
  <c r="T16" i="20" s="1"/>
  <c r="Q15" i="20"/>
  <c r="B24" i="25" l="1"/>
  <c r="F24" i="25" s="1"/>
  <c r="F21" i="25"/>
  <c r="B23" i="25"/>
  <c r="F23" i="25" s="1"/>
  <c r="F20" i="25"/>
  <c r="H19" i="23"/>
  <c r="H20" i="23" s="1"/>
  <c r="Y9" i="14"/>
  <c r="Z9" i="14" s="1"/>
  <c r="N16" i="20"/>
  <c r="N17" i="20" s="1"/>
  <c r="K17" i="20"/>
  <c r="K18" i="20" s="1"/>
  <c r="K19" i="20" s="1"/>
  <c r="H12" i="20"/>
  <c r="H13" i="20" s="1"/>
  <c r="E12" i="20"/>
  <c r="B12" i="20"/>
  <c r="H20" i="19"/>
  <c r="H21" i="19"/>
  <c r="E21" i="19"/>
  <c r="E20" i="19"/>
  <c r="B17" i="19"/>
  <c r="H19" i="4"/>
  <c r="H20" i="4" s="1"/>
  <c r="H18" i="4"/>
  <c r="E17" i="4"/>
  <c r="E16" i="4"/>
  <c r="B16" i="4"/>
  <c r="F14" i="18"/>
  <c r="B17" i="18"/>
  <c r="C24" i="18" s="1"/>
  <c r="I12" i="1"/>
  <c r="I11" i="1"/>
  <c r="F13" i="1"/>
  <c r="F14" i="1"/>
  <c r="R17" i="14"/>
  <c r="R18" i="14" s="1"/>
  <c r="R16" i="14"/>
  <c r="O17" i="14"/>
  <c r="O18" i="14" s="1"/>
  <c r="O16" i="14"/>
  <c r="L16" i="14"/>
  <c r="I21" i="14"/>
  <c r="I22" i="14" s="1"/>
  <c r="I17" i="14"/>
  <c r="F17" i="14"/>
  <c r="F16" i="14"/>
  <c r="B18" i="18"/>
  <c r="B19" i="18"/>
  <c r="B31" i="18"/>
  <c r="B23" i="18"/>
  <c r="B25" i="18"/>
  <c r="C25" i="18"/>
  <c r="B27" i="18"/>
  <c r="C29" i="18"/>
  <c r="B17" i="14"/>
  <c r="B16" i="14"/>
  <c r="L17" i="14" l="1"/>
  <c r="L18" i="14" s="1"/>
  <c r="H22" i="19"/>
  <c r="E22" i="19"/>
  <c r="E18" i="4"/>
  <c r="R19" i="14"/>
  <c r="R20" i="14" s="1"/>
  <c r="O19" i="14"/>
  <c r="O20" i="14" s="1"/>
  <c r="I16" i="14"/>
  <c r="I18" i="14" s="1"/>
  <c r="F18" i="14"/>
  <c r="F19" i="14" s="1"/>
  <c r="B18" i="14"/>
  <c r="B19" i="14" s="1"/>
  <c r="C26" i="18"/>
  <c r="B26" i="18"/>
  <c r="B28" i="18"/>
  <c r="C28" i="18"/>
  <c r="B24" i="18"/>
  <c r="B29" i="18"/>
  <c r="C31" i="18"/>
  <c r="B20" i="18"/>
  <c r="C27" i="18"/>
  <c r="C30" i="18" l="1"/>
  <c r="C32" i="18" s="1"/>
  <c r="P24" i="18" s="1"/>
  <c r="B30" i="18"/>
  <c r="B32" i="18" s="1"/>
  <c r="H24" i="18" s="1"/>
  <c r="E32" i="18" l="1"/>
  <c r="L24" i="18" s="1"/>
  <c r="Q18" i="13" l="1"/>
  <c r="Q17" i="13"/>
  <c r="N15" i="13"/>
  <c r="N17" i="13" s="1"/>
  <c r="N16" i="13"/>
  <c r="K22" i="13"/>
  <c r="K23" i="13" s="1"/>
  <c r="K18" i="13"/>
  <c r="K19" i="13" s="1"/>
  <c r="K17" i="13"/>
  <c r="K16" i="13"/>
  <c r="K20" i="13" s="1"/>
  <c r="E22" i="13"/>
  <c r="E23" i="13" s="1"/>
  <c r="E16" i="13"/>
  <c r="E18" i="13"/>
  <c r="E19" i="13" s="1"/>
  <c r="E17" i="13"/>
  <c r="K21" i="13" l="1"/>
  <c r="K24" i="13"/>
  <c r="Q19" i="13"/>
  <c r="Q20" i="13" s="1"/>
  <c r="N18" i="13"/>
  <c r="E20" i="13"/>
  <c r="E21" i="13" s="1"/>
  <c r="E24" i="13" s="1"/>
  <c r="B14" i="13" l="1"/>
  <c r="B15" i="13" s="1"/>
  <c r="T16" i="12"/>
  <c r="T17" i="12" s="1"/>
  <c r="Q14" i="12"/>
  <c r="Q15" i="12" s="1"/>
  <c r="Q16" i="12" s="1"/>
  <c r="N15" i="12"/>
  <c r="H20" i="12"/>
  <c r="H19" i="12"/>
  <c r="H18" i="12"/>
  <c r="E13" i="12"/>
  <c r="B15" i="12"/>
  <c r="B14" i="12"/>
  <c r="W19" i="11"/>
  <c r="W18" i="11"/>
  <c r="W15" i="11"/>
  <c r="W14" i="11"/>
  <c r="T15" i="11"/>
  <c r="T16" i="11" s="1"/>
  <c r="T17" i="11" s="1"/>
  <c r="T14" i="11"/>
  <c r="Q15" i="11"/>
  <c r="Q16" i="11" s="1"/>
  <c r="Q14" i="11"/>
  <c r="K16" i="11"/>
  <c r="K15" i="11"/>
  <c r="K14" i="11"/>
  <c r="K17" i="11" s="1"/>
  <c r="H15" i="11"/>
  <c r="H14" i="11"/>
  <c r="B15" i="11"/>
  <c r="B14" i="11"/>
  <c r="B16" i="11" s="1"/>
  <c r="AE14" i="10"/>
  <c r="AD10" i="10"/>
  <c r="AB25" i="10"/>
  <c r="AD24" i="10"/>
  <c r="AD23" i="10"/>
  <c r="AD22" i="10"/>
  <c r="AD21" i="10"/>
  <c r="AD20" i="10"/>
  <c r="AD19" i="10"/>
  <c r="AD18" i="10"/>
  <c r="AD17" i="10"/>
  <c r="AD16" i="10"/>
  <c r="AD15" i="10"/>
  <c r="AD14" i="10"/>
  <c r="AD13" i="10"/>
  <c r="AD12" i="10"/>
  <c r="AD11" i="10"/>
  <c r="W16" i="11" l="1"/>
  <c r="W17" i="11" s="1"/>
  <c r="Q17" i="11"/>
  <c r="Q18" i="11" s="1"/>
  <c r="T18" i="11"/>
  <c r="T19" i="11" s="1"/>
  <c r="W20" i="11"/>
  <c r="W21" i="11" s="1"/>
  <c r="T18" i="12"/>
  <c r="T19" i="12"/>
  <c r="H21" i="12"/>
  <c r="H22" i="12" s="1"/>
  <c r="H23" i="12" s="1"/>
  <c r="H24" i="12" s="1"/>
  <c r="K18" i="11"/>
  <c r="H16" i="11"/>
  <c r="AD25" i="10"/>
  <c r="AE16" i="10" s="1"/>
  <c r="Y10" i="10" l="1"/>
  <c r="W25" i="10"/>
  <c r="Y24" i="10"/>
  <c r="Y23" i="10"/>
  <c r="Y22" i="10"/>
  <c r="Y21" i="10"/>
  <c r="Y20" i="10"/>
  <c r="Y19" i="10"/>
  <c r="Y18" i="10"/>
  <c r="Y17" i="10"/>
  <c r="Y16" i="10"/>
  <c r="Y15" i="10"/>
  <c r="Y14" i="10"/>
  <c r="Y13" i="10"/>
  <c r="Y12" i="10"/>
  <c r="Y11" i="10"/>
  <c r="U16" i="10"/>
  <c r="O23" i="10"/>
  <c r="T23" i="10"/>
  <c r="R25" i="10"/>
  <c r="T24" i="10"/>
  <c r="T22" i="10"/>
  <c r="T21" i="10"/>
  <c r="T20" i="10"/>
  <c r="T19" i="10"/>
  <c r="T18" i="10"/>
  <c r="T17" i="10"/>
  <c r="T16" i="10"/>
  <c r="T15" i="10"/>
  <c r="T14" i="10"/>
  <c r="T13" i="10"/>
  <c r="T12" i="10"/>
  <c r="T11" i="10"/>
  <c r="T10" i="10"/>
  <c r="Z14" i="10" l="1"/>
  <c r="Z16" i="10" s="1"/>
  <c r="Y25" i="10"/>
  <c r="T25" i="10"/>
  <c r="U18" i="10" s="1"/>
  <c r="M25" i="10"/>
  <c r="O11" i="10"/>
  <c r="O12" i="10"/>
  <c r="O13" i="10"/>
  <c r="O14" i="10"/>
  <c r="O15" i="10"/>
  <c r="O16" i="10"/>
  <c r="O17" i="10"/>
  <c r="O18" i="10"/>
  <c r="O19" i="10"/>
  <c r="O20" i="10"/>
  <c r="O21" i="10"/>
  <c r="O22" i="10"/>
  <c r="O24" i="10"/>
  <c r="O10" i="10"/>
  <c r="K15" i="10"/>
  <c r="K16" i="10" s="1"/>
  <c r="K17" i="10" s="1"/>
  <c r="E14" i="10"/>
  <c r="E15" i="10" s="1"/>
  <c r="B14" i="10"/>
  <c r="B15" i="10" s="1"/>
  <c r="AF16" i="9"/>
  <c r="AF17" i="9" s="1"/>
  <c r="AF18" i="9" s="1"/>
  <c r="AF19" i="9" s="1"/>
  <c r="AI16" i="9"/>
  <c r="AI17" i="9" s="1"/>
  <c r="AC15" i="9"/>
  <c r="AC16" i="9" s="1"/>
  <c r="AC17" i="9" s="1"/>
  <c r="Z15" i="9"/>
  <c r="Z16" i="9" s="1"/>
  <c r="Z17" i="9" s="1"/>
  <c r="E15" i="9"/>
  <c r="E16" i="9" s="1"/>
  <c r="E17" i="9" s="1"/>
  <c r="E18" i="9" s="1"/>
  <c r="K14" i="9"/>
  <c r="K15" i="9" s="1"/>
  <c r="W19" i="9"/>
  <c r="W20" i="9" s="1"/>
  <c r="W21" i="9" s="1"/>
  <c r="W22" i="9" s="1"/>
  <c r="T19" i="9"/>
  <c r="T20" i="9" s="1"/>
  <c r="T21" i="9" s="1"/>
  <c r="T22" i="9" s="1"/>
  <c r="O25" i="10" l="1"/>
  <c r="P12" i="10" s="1"/>
  <c r="U20" i="10"/>
  <c r="H14" i="9"/>
  <c r="H15" i="9" s="1"/>
  <c r="B15" i="9"/>
  <c r="B16" i="9" s="1"/>
  <c r="B17" i="9" s="1"/>
  <c r="B18" i="9" s="1"/>
  <c r="P14" i="10" l="1"/>
  <c r="P16" i="10"/>
  <c r="K17" i="8"/>
  <c r="K18" i="8" s="1"/>
  <c r="K19" i="8" s="1"/>
  <c r="H15" i="8"/>
  <c r="H16" i="8" s="1"/>
  <c r="H17" i="8" s="1"/>
  <c r="E15" i="8"/>
  <c r="E16" i="8" s="1"/>
  <c r="E17" i="8" s="1"/>
  <c r="B14" i="8" l="1"/>
  <c r="B15" i="8" s="1"/>
  <c r="K20" i="7"/>
  <c r="K19" i="7"/>
  <c r="K21" i="7" s="1"/>
  <c r="H16" i="7"/>
  <c r="H17" i="7" s="1"/>
  <c r="K22" i="7" l="1"/>
  <c r="E13" i="7"/>
  <c r="B14" i="7"/>
  <c r="B15" i="7" s="1"/>
  <c r="E11" i="6"/>
  <c r="Q29" i="4"/>
  <c r="Q14" i="4"/>
  <c r="Q15" i="4" s="1"/>
  <c r="Q21" i="4"/>
  <c r="B12" i="5"/>
  <c r="K16" i="4" l="1"/>
  <c r="K17" i="4" s="1"/>
  <c r="U26" i="4"/>
  <c r="U16" i="4"/>
  <c r="C14" i="3" l="1"/>
  <c r="C13" i="3"/>
  <c r="C15" i="3" l="1"/>
  <c r="C13" i="1"/>
  <c r="C14" i="1" s="1"/>
  <c r="AI18" i="9"/>
  <c r="AI19" i="9" s="1"/>
  <c r="W10" i="14" l="1"/>
  <c r="V10" i="14"/>
  <c r="X28" i="14" l="1"/>
  <c r="AC13" i="14"/>
  <c r="AC28" i="14" s="1"/>
  <c r="AD13" i="14"/>
  <c r="AD28" i="14" s="1"/>
  <c r="Y28" i="14"/>
  <c r="AD7" i="14" l="1"/>
  <c r="AD6" i="14" s="1"/>
  <c r="AC9" i="14"/>
  <c r="AC10" i="14"/>
  <c r="AD10" i="14" s="1"/>
  <c r="AE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B16" authorId="0" shapeId="0" xr:uid="{34A82512-44D1-4F7C-83C0-E66F7A9ABF2C}">
      <text>
        <r>
          <rPr>
            <sz val="9"/>
            <color indexed="81"/>
            <rFont val="Tahoma"/>
            <family val="2"/>
          </rPr>
          <t>Example: 950 tones of liquid occupied in a box shaped ballast tank of long=22m, beam=8m and height=7m and tank is full, calculate density of liquid?
m= 950 tones    L= 22 m B= 8 m  H= 7 m  ρ =?
P=m/v     
v=LBH=22*8*7=1232 m3
p=950/1232=0.77 m3</t>
        </r>
      </text>
    </comment>
    <comment ref="E16" authorId="0" shapeId="0" xr:uid="{FB1CBFBF-49B8-48AE-8109-8ABC22D6519A}">
      <text>
        <r>
          <rPr>
            <sz val="9"/>
            <color indexed="81"/>
            <rFont val="Tahoma"/>
            <family val="2"/>
          </rPr>
          <t>Example: find mass of salt water which can loaded box shaped tank of size 5mx3mx2m ?
 L= 5 m B= 3 m H= 2 m ρ = 1.025 t 
M =?
P=m/v
m=pv
v=LBH=5*3*2=30m3
M=pv=30*1.025=30.75 tons</t>
        </r>
      </text>
    </comment>
    <comment ref="H16" authorId="0" shapeId="0" xr:uid="{303D07AD-1DEC-46B4-87EE-758A39FAE04C}">
      <text>
        <r>
          <rPr>
            <sz val="9"/>
            <color indexed="81"/>
            <rFont val="Tahoma"/>
            <family val="2"/>
          </rPr>
          <t>Example: find volume of oil of density= 820 kg, which occupied by 850 tons of oil?t
p=m/v
v=m/p
v=850/0.820=1036.6 m3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17" authorId="0" shapeId="0" xr:uid="{A083F997-6434-4691-982D-313467104562}">
      <text>
        <r>
          <rPr>
            <b/>
            <sz val="9"/>
            <color indexed="81"/>
            <rFont val="Tahoma"/>
            <family val="2"/>
          </rPr>
          <t xml:space="preserve">Example: A Ship has displacement of 2000 tons &amp; KG= 10.5 m, find the new KG if the weight of 40 tons already on board is shifted from the tween deck to the lower hold, through a distance of 4.5 m vertically?
Dispt= 2000 t    KG= 10.5 m KG1=?   w= 40 t  d= 4.5 m   
GG1= w*d/dis=40*4.5/2000=0.9 m
KG1= KG – GG1= 10.5 – 0.9= 9.6 m
</t>
        </r>
        <r>
          <rPr>
            <sz val="9"/>
            <color indexed="81"/>
            <rFont val="Tahoma"/>
            <family val="2"/>
          </rPr>
          <t xml:space="preserve">
</t>
        </r>
      </text>
    </comment>
    <comment ref="D17" authorId="0" shapeId="0" xr:uid="{8ED54844-0C1B-4F88-B3E8-55B131D462D9}">
      <text>
        <r>
          <rPr>
            <sz val="9"/>
            <color indexed="81"/>
            <rFont val="Tahoma"/>
            <family val="2"/>
          </rPr>
          <t xml:space="preserve">Example: A Ship has displacement of 2400 tons &amp; KG= 10.8 m, find the new KG if a weight of 50 tons already on board is raised 12 meters vertically?
Dispt= 2400 t    KG= 10.8 m KG1=?   w= 50 t
d= 12 m
GG1=w*d/dis=50×12/2400=0.25m
KG1= KG + GG1= 10.8 + 0.25= 11.05 m
</t>
        </r>
      </text>
    </comment>
    <comment ref="G20" authorId="0" shapeId="0" xr:uid="{A9A768D0-2BF3-4F52-8B3F-8FFC4EF0F825}">
      <text>
        <r>
          <rPr>
            <b/>
            <sz val="9"/>
            <color indexed="81"/>
            <rFont val="Tahoma"/>
            <family val="2"/>
          </rPr>
          <t>Example: A Ship of 2000 tons displacement has KG= 4.5 meters, a heavy lift 20 tons mass is in the lower hold and has Kg= 2 meters, this weight is then raised 0.5 meters clear of the tank top by a derrick whose head is 14 meters above the keel. Find the new KG of ship?</t>
        </r>
        <r>
          <rPr>
            <sz val="9"/>
            <color indexed="81"/>
            <rFont val="Tahoma"/>
            <family val="2"/>
          </rPr>
          <t xml:space="preserve">
Dispt= 2000 t KG= 4.5 m w= 20 t Kg= 2 m  KG1=?  d1=14    d2=2
d= 14 – 2=12 m 
∆d=d2-d1=14-2=12
GG1= w*∆d/dis=20*12/2000=0.12 m
KG1= KG + GG1= 4.5 + 0.12= 4.62 m
</t>
        </r>
      </text>
    </comment>
    <comment ref="G21" authorId="0" shapeId="0" xr:uid="{8E82ECD4-0C7C-4657-A252-9D2BD0E7F027}">
      <text>
        <r>
          <rPr>
            <sz val="9"/>
            <color indexed="81"/>
            <rFont val="Tahoma"/>
            <family val="2"/>
          </rPr>
          <t xml:space="preserve">Example: A Ship has displacement of 7000 tons &amp; KG= 6 meters, a heavy lift in the lower hold has Kg= 3 meters and mass 40 tons. Find the new KG when this weight is raised through 1.5 meters vertically and is suspended by a derrick whose head is 17 meters above the keel.
Dispt= 7000 t KG= 6 m Kg= 3 m w= 40 t KG1=? d1=17    d2=3
∆d= 17 – 3=14 m
GG1=w*∆d/dis=40*∆d/7000=0.08 m
KG1= KG + GG1= 6 + 0.08= 6.08 m
</t>
        </r>
      </text>
    </comment>
    <comment ref="M27" authorId="0" shapeId="0" xr:uid="{CC9DF959-0B1C-40B9-8B01-D59D29E45268}">
      <text>
        <r>
          <rPr>
            <sz val="9"/>
            <color indexed="81"/>
            <rFont val="Tahoma"/>
            <family val="2"/>
          </rPr>
          <t xml:space="preserve">Example: A Ship of 6000 tons displacement has KG= 6 m &amp; KM= 7.33 m the following cargo is loaded:
1000 tons Kg= 2.5 m
500 tons Kg= 3.5 m
750 tons Kg= 9.0 m
The following cargo is then discharged: 450 tons Kg= 0.6 m
800 tons Kg= 3.0 m
Find the final GM? (Operation is on )
Dispt= 6000 tons KG= 6 m KM= 7.33 m Loading:
w1= 1000 t / Kg= 2.5 m w2= 500 t / Kg= 3.5 m w3= 750 t / Kg= 9 m Discharging:
w4= 450 t / Kg= 0.6 m w5= 800 t / Kg= 3 m G1M=?
G1M= KM – KG1 &amp; KG1=Fainal bmovment / final dis
 w Kg Moment about Keel
 +6000  6  +36000
 +1000 2.5 +2500
 +500 3.5 +1750
 +750 9 +6750
 -450 1.6 -270
 -800 3 -2400
Total +7000  +44300
𝐹𝑖𝑛KG1=𝑙 44300/7000=6.33 m
G1M= 7.33 – 6.33= 1 m𝑀𝑜𝑚𝑒𝑛𝑡 𝑎𝑏𝑜𝑢𝑡 𝐾𝑒𝑒𝑙
 </t>
        </r>
      </text>
    </comment>
    <comment ref="R27" authorId="0" shapeId="0" xr:uid="{E7BC046C-667F-46F9-84D5-DA239E878EBB}">
      <text>
        <r>
          <rPr>
            <sz val="9"/>
            <color indexed="81"/>
            <rFont val="Tahoma"/>
            <family val="2"/>
          </rPr>
          <t xml:space="preserve">Example: A Ship of 5000 tons displacement has KG= 4.5 m &amp; KM= 5.3 m, the below cargo is loaded:
2000 t Kg= 3.7 m
1000 t Kg= 7.5 m
Find how much deck cargo (Kg= 9 m) may now be loaded if the ship is to sail with minimum GM of 0.3 m?
(Operation is on )
Dispt= 5000 t KG= 4.5 m KM= 5.3 m
Loaded:
w1= 2000 t / Kg= 3.7 m w2= 1000 t / Kg= 7.5 m w3=? / Kg= 9 m G1M= 0.3 m
G1M= KM – KG1 0.3= 5.3 – KG1
 KG1= 5 m &amp; KG1=final moment/final dis
 w Kg Moment about Keel
 +5000 4.5 +22500
 +2000 3.7 +7400
 +1000 7.5 +7500
 +w3 9 +9w3
Total 8000+w3  37400+9w3
37400 +9w3/8000 +w3
5 X (8000 + w3) = 37400 + 9w3
40000 – 37400 = 9w3 – 5w3
2600 = 4w3
w3= 650 t
</t>
        </r>
      </text>
    </comment>
    <comment ref="W27" authorId="0" shapeId="0" xr:uid="{FFCD7523-E4DC-4848-858C-51BFE3D160A4}">
      <text>
        <r>
          <rPr>
            <sz val="9"/>
            <color indexed="81"/>
            <rFont val="Tahoma"/>
            <family val="2"/>
          </rPr>
          <t xml:space="preserve">Example: A Ship has light displacement 2800 tons and light KM= 6.7 m, She loads 400 tons of cargo (Kg= 6 m) and 700 tons of cargo (Kg= 4.5 m). The Kg is then found to be 5.3 m.
Find the light GM? (Operation is on   ) Dispt= 2800 t    KM= 6.7 m  KG1= 5.3 m
Loading:
w1= 400 t / Kg= 6 m w2= 700 t / Kg= 4.5 m GM=?
GM= KM – KG1 &amp; KG1=final moment/final dis
 w Kg Moment about Keel
 +2800 KG +2800KG
 +400 6 +2400
 +700 4.5 +3150
Total +3900  5550+2800KG
5.3 =5550 +2800KG/3900
5.3 X 3900 = 5550 + 2800KG
20670 – 5550 = 2800KG
KG=15120/2800= 5.4 m
GM = 6.7 – 5.4= 1.3 m
</t>
        </r>
      </text>
    </comment>
    <comment ref="AB27" authorId="0" shapeId="0" xr:uid="{FFBD888D-BF46-4E04-83AE-07F4B1FD225E}">
      <text>
        <r>
          <rPr>
            <b/>
            <sz val="9"/>
            <color indexed="81"/>
            <rFont val="Tahoma"/>
            <family val="2"/>
          </rPr>
          <t xml:space="preserve">Example: A Ship’s displacement is 4500 tons and KG= 5 m, KM= 6.6 m, the following cargo is loaded:
450 t Kg= 7.5 m
120 t Kg= 6 m
650 t Kg= 3 m
Find how long far from the keel, a cargo of 555 tons must be loaded so that, the ship sail with minimum GM= 0.6 m
(Operation is on   )
Dispt= 4500 t KG= 5 m G1M= 0.6m KM= 6.6 m
Loaded:
w1= 450 t / Kg= 7.5 m w2= 120 t / Kg= 6 m w3= 650 t / Kg= 3 m w4= 555 t / Kg=?
KG1= KM – G1M= 6.6 – 0.6= 6 m
KG1=final moment/final dis
 w Kg Moment about Keel
 +4500 5 +22500
 +450 7.5 +3375
 +120 6 +720
 +650 3 +1950
 +555 Kg +555Kg
Total +6275  +28545+555Kg
28545+555Kg/6275
6 X 6275 = 28545 + 555Kg
37650 – 28545 = 555Kg
Kg=9105/555= 16.4 m
</t>
        </r>
        <r>
          <rPr>
            <sz val="9"/>
            <color indexed="81"/>
            <rFont val="Tahoma"/>
            <family val="2"/>
          </rPr>
          <t xml:space="preserve">
</t>
        </r>
      </text>
    </comment>
    <comment ref="M28" authorId="0" shapeId="0" xr:uid="{190B3560-1C1B-4C60-A5C3-6E4709E64AE4}">
      <text>
        <r>
          <rPr>
            <sz val="9"/>
            <color indexed="81"/>
            <rFont val="Tahoma"/>
            <family val="2"/>
          </rPr>
          <t xml:space="preserve">Example: A Ship arrives in a port with displacement 7000 tons and KG= 6 m, then She discharges and loads the following quantities:
Discharge: 
1300 t Kg= 4.5 m
680 t Kg= 3.5 m
420 t Kg= 9 m
Load: 
980 t Kg= 4.25 m
550 t Kg= 6 m
700 t Kg= 1 m
80 t Kg= 12 m
During stay in the port 30 tons of oil (Kg= 1 m) are consumed if the final KM is 6.8 m, find the GM on departure and vertical shift of G? (Operation is on  )
Dispt= 7000 t    KG= 6 m
Discharge:
w1= 1300 t / Kg= 4.5m w2= 680 t / Kg= 3.5 m w3= 420 t / Kg= 9 m w4= 30 t / Kg= 1 m Load:
w5= 980 t / Kg= 4.25 m w6= 550 t / Kg= 6 m w7= 700 t / Kg= 1 m w8= 80 t / Kg= 12 m
KM= 6.8 m G1M=? GG1=?
 G1M= KM – KG1 &amp; KG1=final moment/final dis
 w Kg Moment about Keel
 +7000 6 +42000
 +980 4.25 +4165
 +550 6 +3300
 +700 1 +700
 +80 12 +960
 -1300 4.5 -5850
 -680 3.5 -2380
 -420 9 -3780
 -30 1 -30
Total +6880  +39085
KG1=39085/6880=5.68 m
G1M= 6.8 – 5.68= 1.12 m
GG1= KG – KG1= 6 – 5.68= 0.32 m
</t>
        </r>
      </text>
    </comment>
    <comment ref="R28" authorId="0" shapeId="0" xr:uid="{B888A61D-026B-4EE2-9195-3DAA88F2121E}">
      <text>
        <r>
          <rPr>
            <sz val="9"/>
            <color indexed="81"/>
            <rFont val="Tahoma"/>
            <family val="2"/>
          </rPr>
          <t xml:space="preserve">Example: A Ship of 5500 tons displacement has KG= 5 m and She proceed to load the following cargo:
1000 t Kg= 6 m
700 t Kg= 4 m
300 t Kg= 5 m
Then She discharge 200 tons of ballast Kg= 0.5 m, find how much deck cargo (KG= 10 m) can be loaded so that the ship may sail with a positive GM= 0.3 m, the KM is 6.3 m
(Operation is on   )
Dispt= 5500 t KG= 5m KM= 6.3 m G1M= 0.3 m
Loaded:
w1= 1000 t / Kg= 6 m w2= 700 t / Kg= 4 m w3= 300 t / Kg= 5 m w4=? / Kg= 10 m
Discharged:
w5= 200 t / Kg= 0.5 m
G1M= KM – KG1 0.3= 6.3 – KG1
KG1= 6 m &amp; KG1=final  moment/final dis
 +5500 5 +27500
 +1000 6 +6000
 +700 4 +2800
 +300 5 +1500
 +w4 10 +10w4
 -200 0.5 -100
Total +7300+w4  37700+10w4
37700 +10w4/7300 +w4
6 X (7300 + w4) = 37700 + 10w4
43800 + 6w4 = 37700 + 10w4
43800 – 37700 = 10w4 – 6w4
6100 = 4w4
w4= 1525 t
</t>
        </r>
      </text>
    </comment>
    <comment ref="M29" authorId="0" shapeId="0" xr:uid="{E1477FA1-2447-4DC5-947F-D98FEF74B846}">
      <text>
        <r>
          <rPr>
            <sz val="9"/>
            <color indexed="81"/>
            <rFont val="Tahoma"/>
            <family val="2"/>
          </rPr>
          <t>Example: A Ship has displacement 2000 tons and KG= 4 m, She loads 1500 tons of cargo (Kg= 6 m), 3500 tons of cargo (Kg= 5 m) and 1520 tons of bunker (Kg= 1 m), She discharged 2000 tons of cargo (Kg= 2.5 m) and consumed 900 tons of oil fuel (Kg= 0.5 m). During the voyage, shift 120 tons of cargo from Kg= 5.5 m to Kg= 2.2 m. Find the final KG on arrival at the port of destination? (Operation is on  )
Dispt= 2000 t KG= 4 m Load:
w1= 1500 t / Kg= 6 m w2= 3500 t / Kg= 5 m w3= 1520 t / Kg= 1 m Discharge:
w4= 2000 t / Kg= 2.5 m w5= 900 t / Kg= 0.5 m Shift:
w6= 120 t / from Kg= 5.5 m to Kg= 2.2 m KG1=?
KG1=final moment/final dis
 w Kg Moment about Keel
 +2000 4 +8000
 +1500 6 +9000
 +3500 5 +17500
 +1520 1 +1520
 -2000 2.5 -5000
 -900 0.5 -450
 -120 5.5 -660
 +120 2.2 +264
Total +5620  +30174
KG1=31174/5620=5.37 m</t>
        </r>
      </text>
    </comment>
    <comment ref="R29" authorId="0" shapeId="0" xr:uid="{D86390CD-C1AB-43B2-8AE1-75883807F036}">
      <text>
        <r>
          <rPr>
            <sz val="9"/>
            <color indexed="81"/>
            <rFont val="Tahoma"/>
            <family val="2"/>
          </rPr>
          <t xml:space="preserve">Example: A Ship of 2980 tons displacement has KG= 4 m, KM= 5.5 m and She proceed to load the following cargo:
80 t Kg= 5 m
500 t Kg= 3 m
200 t Kg= 4 m
Then She discharges 150 tons of ballast Kg= 0.4 m, find how much deck cargo of Kg= 7 m can be loaded so that the ship may sail with positive GM of 0.5 m. (Operation is on   )
Dispt= 2980 t    KG= 4 m    KM= 5.5 m  G1M= 0.5 m
Loaded:
w1= 80 t / Kg= 5 m w2= 500 t / Kg= 3 m w3= 200 t / Kg= 4 m w4=? / Kg= 7 m Discharged:
w5= 150 t / Kg= 0.4 m
G1M= KM – KG1 0.5= 5.5 – KG1
KG1= 5 m &amp; KG1=final moment/final dis
 w Kg Moment about Keel
 +2980 4 +11920
 +80 5 +400
 +500 3 +1500
 +200 4 +800
 +w4 7 +7w4
 -150 0.4 -60
Total +36100+w4  +14560+7w4
14560 +7w4/3610 +w4=
5 X (3610 + w4) = 14560 + 7w4
18050 + 5w4 = 14560 + 7w4
18050 – 14560 = 7w4 – 5w4
3490 = 2w4
w4= 1745 t
</t>
        </r>
      </text>
    </comment>
    <comment ref="M30" authorId="0" shapeId="0" xr:uid="{190461B9-1FF2-4759-BFC9-E45924BA0D2E}">
      <text>
        <r>
          <rPr>
            <b/>
            <sz val="9"/>
            <color indexed="81"/>
            <rFont val="Tahoma"/>
            <family val="2"/>
          </rPr>
          <t>Example: A vessel of 2980 tons displacement has a constant KM= 5.1 m &amp; a present KG= 4.4 m, the vessel load 30 tons of cargo on deck at KG= 7.5 m &amp; then moves 80 tons of cargo from tween deck KG= 4.1 m to lower hold KG= 1.8 m. All weight being on center line, Calculate the final GM?
Dispt= 2980 t    KM= 5.1 m KG= 4.4 m
Load:
w1= 30 t / Kg= 7.5 m Shift:
w2= 80 t / from Kg= 4.1 m to Kg= 1.8 m G1M=?
 G1M= KM – KG1 &amp; KG1=
w2= 80 t / from Kg= 4.1 m to Kg= 1.8 m G1M=?
G1M= KM – KG1 &amp; KG1=
 w Kg Moment about Keel
 +2980 4.4 +13112
 +30 7.5 +225
 +80 1.8 +144
 -80 4.1 -328
Total +3010  +13353
KG1=13353/3010=4.37 m
G1M= 5.1 – 4.37= 0.73 m</t>
        </r>
        <r>
          <rPr>
            <sz val="9"/>
            <color indexed="81"/>
            <rFont val="Tahoma"/>
            <family val="2"/>
          </rPr>
          <t xml:space="preserve">
</t>
        </r>
      </text>
    </comment>
    <comment ref="M31" authorId="0" shapeId="0" xr:uid="{8E489893-F497-4490-8548-18E95503FA9D}">
      <text>
        <r>
          <rPr>
            <sz val="9"/>
            <color indexed="81"/>
            <rFont val="Tahoma"/>
            <family val="2"/>
          </rPr>
          <t xml:space="preserve">Example: A Ship displacing 9000 tons, KG= 6 m, GM= 0.8 m, loads following weights:
200 t Kg= 5 m
100 t Kg= 4 m
400 t Kg= 8 m And discharges:
300 t Kg= 2 m
Find vertical shift of G (GG1) and final GM? (Operation is on   )
Dispt= 9000 t KG= 6 m GM= 0.8 m
Loaded:
w1= 200 t / Kg= 5 m w2= 100 t / Kg= 4 m w3= 400 t / Kg= 8 m Discharged:
w4= 300 t / Kg= 2 m GG1=? G1M=?
GG1= |KG – KG1| &amp; KG1=final mooment/final dis
 w Kg Moment about Keel
 +9000 6 +54000
 +200 5 +1000
 +100 4 +400
 +400 8 +3200
 -300 2 -600
Total +9400  +58000
KG1=58000/9400= 6.17 m
GG1= 6.17 – 6= 0.17 m
</t>
        </r>
      </text>
    </comment>
    <comment ref="M32" authorId="0" shapeId="0" xr:uid="{F90F4595-963E-4113-B933-2E8D66AA5136}">
      <text>
        <r>
          <rPr>
            <b/>
            <sz val="9"/>
            <color indexed="81"/>
            <rFont val="Tahoma"/>
            <family val="2"/>
          </rPr>
          <t>Example: A Ship displacing 8400 tons, KM= 7.2 m, GM= 0.7 m, loads following weights:
300 t Kg= 5 m
250 t Kg= 4 m Discharges:
150 t Kg= 1 m
450 t Kg= 1.7 m
Find vertical shift of G &amp; final GM, if a cargo shifted from Kg=
4.2 m to Kg= 5 m with 200 t weight?
(Operation is on )
Dispt= 8400 t
Loaded: KM= 7.2 m GM= 0.7 m
w1= 300 t / Kg= 5 m w2= 250 t / Kg= 4 m Discharged:
w3= 150 t / Kg= 1 m w4= 450 t / Kg= 1.7 m Shifted:
w5= 200 t / from Kg= 4.2 m to Kg= 5 m GG1=? G1M=?
GG1= |KG – KG1| &amp; KG= KM – GM= 7.2 – 0.7= 6.5 m
KG1=final moment/final dis
 w Kg Moment about Keel
 +8400 6.5 +54600
 +300 5 +1500
 +250 4 +1000
 -150 1 -150
 -450 1.7 -765
 -200 4.2 -840
 +200 5 +1000
Total +8350  +56345
KG1=56345/8350=6.74 m</t>
        </r>
        <r>
          <rPr>
            <sz val="9"/>
            <color indexed="81"/>
            <rFont val="Tahoma"/>
            <family val="2"/>
          </rPr>
          <t xml:space="preserve">
GG1= 6.74 – 6.5= 0.24 m
G1M= KM – KG1= 7.2 – 6.74= 0.46 m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19" authorId="0" shapeId="0" xr:uid="{13AAC876-C480-4071-BDDB-FE3755670F8F}">
      <text>
        <r>
          <rPr>
            <b/>
            <sz val="9"/>
            <color indexed="81"/>
            <rFont val="Tahoma"/>
            <family val="2"/>
          </rPr>
          <t xml:space="preserve">Example: A box shaped vessel has draft= 4 m and dimension is 20 X 15 X 6 m, floating in salt water, find KB, BM and KM?
𝑡D= 4 m L= 20 m B= 15 m H= 6 m ρsw= 1.025 𝑚 3
KB=? BM=? KM=?
KB=D/2=4/2=2m
BM=B^2/12D=15^2/12*4= 4.7 m
KM= KB + BM= 2 + 4.7= 6.7 m
</t>
        </r>
        <r>
          <rPr>
            <sz val="9"/>
            <color indexed="81"/>
            <rFont val="Tahoma"/>
            <family val="2"/>
          </rPr>
          <t xml:space="preserve">
</t>
        </r>
      </text>
    </comment>
    <comment ref="D19" authorId="0" shapeId="0" xr:uid="{8716F1B0-7DE6-4325-96E0-0F2281D6A909}">
      <text>
        <r>
          <rPr>
            <sz val="9"/>
            <color indexed="81"/>
            <rFont val="Tahoma"/>
            <family val="2"/>
          </rPr>
          <t xml:space="preserve">Example: A box shaped vessel is 24 X 5 X 5 m and floats on an even keel at 2 m draft, KG= 1.5 m. Calculate the initial Meta centric height?
L= 24 m B= 5 m H= 5 m D= 2 m KG= 1.5 m GM=?
GM= KM – KG &amp; KM= KB + BM
KB=D/2=2/2=1m
BM=B^2/12D=5^2/12*2=1.04 m
KM = 1 + 1.04 = 2.04 m
GM= 2.04 – 1.5 = 0.54 m
</t>
        </r>
      </text>
    </comment>
    <comment ref="G19" authorId="0" shapeId="0" xr:uid="{A20CBFBF-6A4C-490B-A7A8-37049A30C30F}">
      <text>
        <r>
          <rPr>
            <sz val="9"/>
            <color indexed="81"/>
            <rFont val="Tahoma"/>
            <family val="2"/>
          </rPr>
          <t>Example: A box shaped vessel 75 long, 12 m beam and 7 m deep is floating on an even keel @ 6 m draft, calculate KM?
L= 75 m B= 12 m H= 7 m D= 6 m KM=?
KM= KB + BM
KB=D/2=6/2=3m
BM=B^2/12*D=12^2/12*6=144/72== 2 m
KM= 3 + 2 = 5 m</t>
        </r>
      </text>
    </comment>
    <comment ref="J20" authorId="0" shapeId="0" xr:uid="{E204ADA9-ACB6-45D6-A48B-EA3ED598D294}">
      <text>
        <r>
          <rPr>
            <b/>
            <sz val="9"/>
            <color indexed="81"/>
            <rFont val="Tahoma"/>
            <family val="2"/>
          </rPr>
          <t xml:space="preserve">Example: A box shaped vessel L= 70 m, B= 13m, Draft= 6 m even keel, density= 1.025 and FWA= 5 cm, find TPC and KM? 
L= 70 m B= 13 m D= 6 m ρ = 1.025 𝑚 3
FWA= 5 cm= 50 mm TPC=? KM=?
TPC=DIS/FWA   Dispt= L X B X D X ρ  
Dispt = 70 X 13 X 6 X 1.025= 5596.5 t
TPC=5596.5 t/4*50=27.98 tons
KM= KB + BM
KB=D/2=6/2=3M
BM=B^/12*D=13^2/12*6=2.347 m
KM= 3 + 2.347= 5.347 m
</t>
        </r>
        <r>
          <rPr>
            <sz val="9"/>
            <color indexed="81"/>
            <rFont val="Tahoma"/>
            <family val="2"/>
          </rPr>
          <t xml:space="preserve">
</t>
        </r>
      </text>
    </comment>
    <comment ref="M21" authorId="0" shapeId="0" xr:uid="{0B0AD841-A378-44CF-BDD4-4D8230074DA4}">
      <text>
        <r>
          <rPr>
            <sz val="9"/>
            <color indexed="81"/>
            <rFont val="Tahoma"/>
            <family val="2"/>
          </rPr>
          <t xml:space="preserve">Example: A vessel is in the form of triangular prism 32 m long, 8 m wide at top and 5 m deep, KG= 3.7 m. Find the initial Meta centric height when floating on an even keel at 4 m draft F &amp; A.
L= 32 m   B= 8 m H= 5 m KG= 3.7 m GM=? D= 4 m 
GM= KM – KG KM= KB + BM
KB=2D/3=2*4/3=2.66 m
BM=B^2/3
B = 2 X PQ
XYZ &amp; XPQ === &gt;𝑋𝑌xy/yz=xp/pq=5/4=4/pq
PQ=4*4/5= 3.2 m
B= 2 X 3.2 = 6.4 m
BM=6.4^2/6×4= 1.7 m
KM = 2.66 + 1.7 = 4.36 m
GM= 4.36 – 3.7 = 0.66 m
</t>
        </r>
      </text>
    </comment>
    <comment ref="P21" authorId="0" shapeId="0" xr:uid="{E3B8F918-3056-44F6-9B2D-9570EC699FE3}">
      <text>
        <r>
          <rPr>
            <sz val="9"/>
            <color indexed="81"/>
            <rFont val="Tahoma"/>
            <family val="2"/>
          </rPr>
          <t xml:space="preserve">Example: A vessel in form of triangular prism, 45 m long,
floating in draft= 3 m with water plane area= 200 𝑚2 Cw=0.7, KG= 4 m, find initial Meta centric height when
L= 45 m Cw= 0.7 KG= 4 m GM=?
D=3 m WPA= 200 𝑚2
GM= KM – KG KM= KB + BM
KB=2*D/3=2*3/3=2m
BM=B^2/6*D
WPA= Cw X B X L
200= 0.7 X B X 45
B=200/0.7×45= 6.35 m
BM=6.35^2/6*3=2.24 m
KM= 2 + 2.24= 4.24 m
GM= 4.24 – 4= 0.24 m
</t>
        </r>
      </text>
    </comment>
    <comment ref="S21" authorId="0" shapeId="0" xr:uid="{5A143D83-C621-447C-8D87-228F13AB3DD6}">
      <text>
        <r>
          <rPr>
            <b/>
            <sz val="9"/>
            <color indexed="81"/>
            <rFont val="Tahoma"/>
            <family val="2"/>
          </rPr>
          <t>Example: A vessel in form of triangular prism 80 m long, 15 m wide and 6.5 m deep has KG= 5.2 m. Find initial Meta centric height when floating on an even keel at 5 m draft.</t>
        </r>
        <r>
          <rPr>
            <sz val="9"/>
            <color indexed="81"/>
            <rFont val="Tahoma"/>
            <family val="2"/>
          </rPr>
          <t xml:space="preserve">
L= 80 m B= 15 m H= 6.5 m KG=5.2 m GM=? D= 5 m
GM= KM – KG   KM= KB + BM
KB=2*D/3=2*5/3= 3.3 m
B = 2 X PQ
XYZ &amp; XPQ === &gt;𝑋XY/YZ=XP/PQ=== &gt;6.5/7.5=5/PQ
PQ=5×7.5/6.5= 5.7 m
B= 2 X 5.7 = 11.4 m
BM=11.4^2/6*5== 4.33 m
KM= 3.3 + 4.33= 7.63 m
GM= 7.63 – 5.2= 2.43 m
</t>
        </r>
      </text>
    </comment>
    <comment ref="J22" authorId="0" shapeId="0" xr:uid="{B6E43484-9A89-49E3-8E81-22A602731DBB}">
      <text>
        <r>
          <rPr>
            <b/>
            <sz val="9"/>
            <color indexed="81"/>
            <rFont val="Tahoma"/>
            <family val="2"/>
          </rPr>
          <t>Example: A box shaped vessel L= 60 m, B= 10m, Draft= 5 m on an even keel, density= 1015 Kg per Cu.m and FWA= 40 mm, find TPC and KM?</t>
        </r>
        <r>
          <rPr>
            <sz val="9"/>
            <color indexed="81"/>
            <rFont val="Tahoma"/>
            <family val="2"/>
          </rPr>
          <t xml:space="preserve">
L= 60 m B= 10 m D= 5 m ρ = 1.015 𝑚 3  FWA= 40 mm TPC=? KM=?
TPC=DIS/FWA
Dispt= L X B X D X ρ
Dispt = 60 X 10 X 5 X 1.015= 3045 t
TPC=3045/4×40=19.03 tons
KM= KB + BM
KB=D/2=5/2=2.5m
BM=B^2/12*D=10^2/12×5=1.66 m
KM= 2.5 + 1.66= 4.16 m
</t>
        </r>
      </text>
    </comment>
    <comment ref="V23" authorId="0" shapeId="0" xr:uid="{85222969-6B5E-4B24-8463-126ACE6F4AFC}">
      <text>
        <r>
          <rPr>
            <sz val="9"/>
            <color indexed="81"/>
            <rFont val="Tahoma"/>
            <family val="2"/>
          </rPr>
          <t xml:space="preserve">Example: Compare the initial Meta centric height of two barge, each 60 m long, 10 m beam at the water line, 6 m deep, floating upright on an even keel at 3 m draft and having KG= 3 m. One barge is in the form of rectangular prism and the other is in form of a triangular prism, floating apex downwards.
L= 60 m   B= 10 m (@water line)  H= 6 m KG=5.2 m  D= 3 m GM∆=? GM□=?
GM□= KM□ – KG□ KM□= KB□ + BM□
KB□=D/2=3/2=3m
BM=B^2/12*D=10^2/12*3= 2.77 m
KM□= 1.5 + 2.77= 4.27 m
GM□= 4.27 – 3= 1.27 m
GM∆= KM∆ – KG∆ KM∆= KB∆ + BM∆
KB∆=2×D/3=2*3/3=2m
BM∆= B^2/6*D=10^2/6*3= 5.55 m
KB∆= 2 + 5.55= 7.55 m
GM∆= 7.55 – 3= 4.55 m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J16" authorId="0" shapeId="0" xr:uid="{2DA9117E-7027-4B86-A5BC-F44A01657E8F}">
      <text>
        <r>
          <rPr>
            <sz val="9"/>
            <color indexed="81"/>
            <rFont val="Tahoma"/>
            <family val="2"/>
          </rPr>
          <t xml:space="preserve">Example: When a ship of 12000 tons displacement is heeled 6.5° degrees, the moment of statical stability is 600 tons meter, calculate the initial Meta centric height? 
Dispt= 1200 t θ= 6.5° moment of St. St. = 600 t.m GM=?
Moment of St. St. = Dispt x GM x Sin θ 
600 = 12000 x GM x Sin 6.5°
600 = 1356 x GM
GM =600/1356= 0.442 m
</t>
        </r>
      </text>
    </comment>
    <comment ref="A17" authorId="0" shapeId="0" xr:uid="{D1563698-B347-4A42-82DD-42A58252ED4B}">
      <text>
        <r>
          <rPr>
            <sz val="9"/>
            <color indexed="81"/>
            <rFont val="Tahoma"/>
            <family val="2"/>
          </rPr>
          <t xml:space="preserve">Example: A Ship of 4000 tons displacement has KG= 5.5 m and KM= 6 m, calculate the moment of statical stability when heeled 5 degrees.
Dispt= 4000 t KG= 5.5 m KM= 6 m θ= 5°
Moment of statical stability=?
GM= KM – KG= 6 – 5.5= 0.5 m
Moment of St. St. = Dispt x GM x Sin θ= 4000 x 0.5 x Sin 5° Moment of St. St. = 174 t.m
</t>
        </r>
      </text>
    </comment>
    <comment ref="D17" authorId="0" shapeId="0" xr:uid="{25C36C0B-3A44-4E4A-B282-E1928A2753C5}">
      <text>
        <r>
          <rPr>
            <sz val="9"/>
            <color indexed="81"/>
            <rFont val="Tahoma"/>
            <family val="2"/>
          </rPr>
          <t xml:space="preserve">Example: A Ship of 10000 tons displacement has GM= 0.5 m calculates  the  moment  of  statical  stability  when  ship  is 3 heeled  7.75° degrees.
</t>
        </r>
        <r>
          <rPr>
            <b/>
            <sz val="9"/>
            <color indexed="81"/>
            <rFont val="Tahoma"/>
            <family val="2"/>
          </rPr>
          <t xml:space="preserve">Dispt= 100000 t GM= 0.5 m Moment of statical stability=? θ= 7.75°
Moment of St. St. = Dispt x GM x Sin θ
Moment of St. St. = 10000 x 0.5 x Sin 7.75°= 674.25 t.m
</t>
        </r>
        <r>
          <rPr>
            <sz val="9"/>
            <color indexed="81"/>
            <rFont val="Tahoma"/>
            <family val="2"/>
          </rPr>
          <t xml:space="preserve">
</t>
        </r>
      </text>
    </comment>
    <comment ref="M17" authorId="0" shapeId="0" xr:uid="{8D19F7A1-841D-4675-BDDA-3168268A33F1}">
      <text>
        <r>
          <rPr>
            <sz val="9"/>
            <color indexed="81"/>
            <rFont val="Tahoma"/>
            <family val="2"/>
          </rPr>
          <t xml:space="preserve">Example: When a ship of 12000 tons displacement is heeled 5.25 degrees, the moment of statical stability is 300 tons
meter, if KG= 7.5m, find the height of the Meta center above the keel?
Dispt= 1200 t θ= 5.25° moment of St. St. = 300 t.m KG= 7.5m KM=?
KM = KG + GM
Moment of St. St. = Dispt x GM x Sin θ 300 = 12000 x GM x Sin 5.25°
300 = 12000 x GM x 0.091
300 = 1092 x GM
GM =300/1092=0.274 m
KM = 7.5 + 0.274 = 7.774 m
</t>
        </r>
      </text>
    </comment>
    <comment ref="P18" authorId="0" shapeId="0" xr:uid="{094D2D91-6340-4FC3-94D2-5F9333FC1160}">
      <text>
        <r>
          <rPr>
            <b/>
            <sz val="9"/>
            <color indexed="81"/>
            <rFont val="Tahoma"/>
            <family val="2"/>
          </rPr>
          <t xml:space="preserve">Example: When a ship of 10000 tons displacement is heeled 9 degrees, the righting lever is 0.2m, KM= 6.8m, find the KG and the moment of statical stability?
Dispt= 10000 t   θ= 9°   GZ= 0.2m   KM= 6.8m
KM=? Moment of St. St. =?
Moment of St. St. = Dispt x GZ = 10000 x 0.2= 2000 t.m KG= KM – KG
Moment of St. St. = Dispt x GM x Sin θ 2000 = 10000 x GM x Sin 9°
2000 = 10000 x 0.156 x GM
2000 = 1560 x GM
GM =2000/1560== 1.28 m
KG= 6.8 – 1.28= 5.52 m
</t>
        </r>
        <r>
          <rPr>
            <sz val="9"/>
            <color indexed="81"/>
            <rFont val="Tahoma"/>
            <family val="2"/>
          </rPr>
          <t xml:space="preserve">
</t>
        </r>
      </text>
    </comment>
    <comment ref="S21" authorId="0" shapeId="0" xr:uid="{28536842-C878-4C9A-A753-F4242079D374}">
      <text>
        <r>
          <rPr>
            <sz val="9"/>
            <color indexed="81"/>
            <rFont val="Tahoma"/>
            <family val="2"/>
          </rPr>
          <t xml:space="preserve">Example: A Ship of 10000 tons displacement has KG= 5.5m KB= 2.8m and BM= 3m, calculate the moment of statical stability at:
a) 5 degrees of heel
b) 25 degrees of heel
Dispt= 10000 t KG= 5.5m KB= 2.8m BM= 3m
Moment of St. St. =?
a) θ= 5°
Moment of St. St. = Dispt x GM x Sin θ GM= KM – KG
KM= KB + BM= 2.8 + 3= 5.8 m
GM= 5.8 – 5.5= 0.3 m
Moment of St. St. = 10000 x 0.3 x Sin 5° Moment of St. St. = 3000 x Sin 5°= 3000 x 0.087 Moment of St. St. = 261 t.m
b) θ= 25°
Moment of St. St. = Dispt x (GM+0.5xBMxtan2 𝜃) x Sin θ 
Moment of St. St. = 10000 x (0.3+0.5x3xtan2 25°) x Sin 25° 
Moment of St. St. = 10000 x (0.3+1.5 x(0.466)2) x 0.422 Moment 
of St. St. = 10000 x (0.3+1.5x0.217) x 0.422
Moment of St. St. = 10000 x 0.625 x 0.422 
Moment of St. St. = 2637.5 t.m
</t>
        </r>
      </text>
    </comment>
    <comment ref="G26" authorId="0" shapeId="0" xr:uid="{758A14EA-6AA5-4882-9F41-46FA05D10E7F}">
      <text>
        <r>
          <rPr>
            <b/>
            <sz val="9"/>
            <color indexed="81"/>
            <rFont val="Tahoma"/>
            <family val="2"/>
          </rPr>
          <t xml:space="preserve">Example: A Box shaped vessel 65m x 12m x 8m has KG 4m, and is floating in salt water upright on an even keel at 4m draft F&amp;A. Calculate the moments of statical stability at:
a) 5 degrees
b) 25 degrees heel.
L= 65m B= 12m     H= 8m KG= 4m  ρ= 1.025 D= 4m moment of St. St. =?   
 θ= 5°
Moment of St. St. = Dispt x GM x Sin θ
Dispt= L x B x D x ρ= 65 x 12 x 4 x 1.025= 3198 t GM= KM – KG
KM= KB + BM
KB=D/2=4/2= 2 m
BM=B^2/12*D=12^2/12×4= 3 m
KM= 2 + 3= 5 m
Moment of St. St. = 3198 x 1 x Sin 5°= 3198 x 0.087 Moment of St. St. = 278.72 t.m
a) θ= 25°
Moment of St. St. = Dispt x (GM+0.5xBMxtan2 𝜃) x Sin θ Moment of St. St. = 3198 x (1+0.5x3x0.217) x 0.423
Moment of St. St. = 1792.39 t.m
</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17" authorId="0" shapeId="0" xr:uid="{A9BC1142-1E62-43AA-88B5-AC2AB9B781F9}">
      <text>
        <r>
          <rPr>
            <b/>
            <sz val="9"/>
            <color indexed="81"/>
            <rFont val="Tahoma"/>
            <family val="2"/>
          </rPr>
          <t>Example: A Ship of 6000 tons displacement floating in salt water has a double bottom tank 20 x 12 x 2 m which is divided at the center line and is partially filled with oil of</t>
        </r>
        <r>
          <rPr>
            <sz val="9"/>
            <color indexed="81"/>
            <rFont val="Tahoma"/>
            <family val="2"/>
          </rPr>
          <t xml:space="preserve">
relative density 0.82 find the virtual loss of Meta centric height?
Dispt= 6000 t ρ2= 1.025 𝑚 3 LTK= 20m BTK= 12m  HTK= 2m n= 2 RDoil= 0.82 Virtual Loss of GM=?
Virtual Loss of GM= L*B^3*p1/12*V*p2*n2
RDoil=poil/pfw
ρoil = RDoil x ρfw
ρoil = 0.82 x 1 = 0.82 
v=m/p=6000/1.025== 5853.65 m3
Virtual Loss of GM= 20×12^3 ×0.82/12×5853 .65×1.025×2^2
Virtual Loss of GM= 0.0984 m </t>
        </r>
      </text>
    </comment>
    <comment ref="A18" authorId="0" shapeId="0" xr:uid="{88C543DA-ABCD-4DA1-877A-81408CFA715F}">
      <text>
        <r>
          <rPr>
            <b/>
            <sz val="9"/>
            <color indexed="81"/>
            <rFont val="Tahoma"/>
            <family val="2"/>
          </rPr>
          <t xml:space="preserve">Example: A Ship of 6000 tons displacement is floating in fresh water and has a deep tank 10 x 15 x 6 m which is undivided and is partially filled with oil of relative density
0.92 find the virtual loss of GM due to the free surface?
Dispt= 6000 t ρ2= 1 𝑚 3 LTK= 10m BTK= 15m HTK= 6m n= 1 RDoil= 0.92 Virtual Loss of GM=?
Virtual Loss of GM=L*B^3*p1/12*V*p2*n^2 
poil=poil/pfw
ρoil = RDoil x ρfw
ρoil = 0.92 x 1 = 0.92 
V=m/p=6000/1=6000m3 
Virtual Loss of GM= 10×15^3×0.92/12×6000 ×1×1^2
Virtual Loss of GM= 0.43125 m 
</t>
        </r>
        <r>
          <rPr>
            <sz val="9"/>
            <color indexed="81"/>
            <rFont val="Tahoma"/>
            <family val="2"/>
          </rPr>
          <t xml:space="preserve">
</t>
        </r>
      </text>
    </comment>
    <comment ref="A19" authorId="0" shapeId="0" xr:uid="{D2D4E6F4-36FF-4405-9614-A2810D617388}">
      <text>
        <r>
          <rPr>
            <b/>
            <sz val="9"/>
            <color indexed="81"/>
            <rFont val="Tahoma"/>
            <family val="2"/>
          </rPr>
          <t>Example: A Ship of 10000 tons displacement is floating in dock water of density 1024 Kg per Cu.m and is carrying oil of relative density 0.84 in double bottom tank; the tank is 25m long, 15m wide and is divided at the center line. Find the virtual loss of GM due to this tank being slack?</t>
        </r>
        <r>
          <rPr>
            <sz val="9"/>
            <color indexed="81"/>
            <rFont val="Tahoma"/>
            <family val="2"/>
          </rPr>
          <t xml:space="preserve">
Dispt= 10000 t   ρ2= 1.024 𝑚 3 RDoil= 0.84 LTK= 25m    BTK= 15m    n= 2    Virtual Loss of GM=?
poil=poil/pfw
ρoil = RDoil x ρfw
ρoil = 0.84 x 1 = 0.84 
v=m/p=10000/1.025=9765.62 𝑚3
Virtual Loss of GM= 25×15^3×0.84/12×9765.62×1.024×2^2 
Virtual Loss of GM= 0.147 m
</t>
        </r>
      </text>
    </comment>
    <comment ref="M20" authorId="0" shapeId="0" xr:uid="{B55325D7-82CA-4253-B289-D6A922E76870}">
      <text>
        <r>
          <rPr>
            <sz val="9"/>
            <color indexed="81"/>
            <rFont val="Tahoma"/>
            <family val="2"/>
          </rPr>
          <t>Example: A Vessel of 20000 tons displacement KG= 8.20m KM= 8.7m floats in salt water, there is slack water in a ballast tank measuring 30m long and 10m wide, calculate GM allowing for FSE
Dispt= 20000 t KG= 8.2m KM= 8.7m ρ1= ρ2= 1.025   LTK= 30m BTK= 10m GMnew=? n= 1
GMnew= GM – GGV
GM= KM – KG= 8.7 – 8.2= 0.5 m
GGV = Virtual Loss of GM= L*B^3*p1/12*V*P2*n^2
v=m/p=20000/1.025=19512.19m3
GGV = Virtual Loss of GM= 30×103×1.025/12×19512 .19×1.025×1^2 =30750/12×19512 .19×1.025×1^2 GGV = 0.128 m
GMnew= 0.5 – 0.128= 0.372 m</t>
        </r>
      </text>
    </comment>
    <comment ref="P22" authorId="0" shapeId="0" xr:uid="{4453BD91-6D19-440F-AE4C-E2B481D3633C}">
      <text>
        <r>
          <rPr>
            <b/>
            <sz val="9"/>
            <color indexed="81"/>
            <rFont val="Tahoma"/>
            <family val="2"/>
          </rPr>
          <t>Example: A Ship of 6000 tons displacement has KG= 4m and KM= 4.5m, a double bottom tank in the ship 20m long, 10m wide is partially fill of salt water ballast, find the moment of statical stability when the ship is heeled 5 degrees?
(Answer= 112.580 t.m)
Dispt= 6000 t KG= 4m KM= 4.5 m LTK= 20m BTK= 10m ρ1= ρ2= 1.025 𝑚 3 moment of St. St. =?
θ= 5° n= 1
Moment of St. St. = Dispt x GMnew x Sin θ 
GMnew= GM - GGV
GM= KM – KG= 4.5 – 4= 0.5 m
GGV = Virtual Loss of GM= L*B^3*p1/12*Vp2*n^2
p=m/v=6000/1.025=5853.66m3
GGV = Virtual Loss of GM= 20×10^3×1.025/12×5853 .66×1.025×1^2 =20500/000 .018=GGV = 0.28 m
GMnew= 0.5 – 0.28= 0.22 m
Moment of St. St. = 6000 x 0.22 x Sin 5° = 1320 x 0.087 
Moment of St. St. = 114.84 t.m</t>
        </r>
        <r>
          <rPr>
            <sz val="9"/>
            <color indexed="81"/>
            <rFont val="Tahoma"/>
            <family val="2"/>
          </rPr>
          <t xml:space="preserve">
</t>
        </r>
      </text>
    </comment>
    <comment ref="D26" authorId="0" shapeId="0" xr:uid="{8E7ED889-DA3C-4B20-A9BC-832A3235A08A}">
      <text>
        <r>
          <rPr>
            <sz val="9"/>
            <color indexed="81"/>
            <rFont val="Tahoma"/>
            <family val="2"/>
          </rPr>
          <t xml:space="preserve">Example: A Ship of 8153.75 tons displacement has KG=
7.5m &amp; KM= 8m and has a double bottom tank 15x10x2 m, which is full of salt water ballast. Find the new GM if this tank is now pumped out till half empty?
Dispt= 8153.75 t     KM= 8m    KG= 7.5m   LTK= 15m BTK= 10m   HTK= 2m    ρ1= ρ2= 1.025  n= 1  GMnew=?
GMnew= GM – GG1 – G1Gv
GM = KM – KG = 8 – 7.5 = 0.5 m
GG1 =w×d/dis*-w   
W= DISCHARGH
d=G  distanc to center of dischargh
Dispt=H x B x L V= (half disghargh)𝑚=15*10*1=150m^3
1.025 =m/150
 m = w = 150 x 1.025 = 153.75 tons 
 d= KG – Kg= 7.5 – (1 + 0.5) = 6 m
GG1= 153.75×6/8153 .75−153.75 =153.75×6/8000=0.115 m
G1Gv = Virtual Loss of GM= 𝐿L×B^3 ×p1/12×v×p2×n^2
V=M/p=8153 .75/1.025=7954.67m3
G1Gv = Virtual Loss of GM= 15×103×1.025/12×7954.67×1.025×1^2 =15375/97842 .441
G1Gv = Virtual Loss of GM= 0.157 m 
GMnew= 0.5 – 0.115 – 0.157 = 0.228 m
</t>
        </r>
      </text>
    </comment>
    <comment ref="G26" authorId="0" shapeId="0" xr:uid="{49017EE8-512A-419D-B7B9-7217169764C7}">
      <text>
        <r>
          <rPr>
            <b/>
            <sz val="9"/>
            <color indexed="81"/>
            <rFont val="Tahoma"/>
            <family val="2"/>
          </rPr>
          <t xml:space="preserve">Example: A Ship of 8000 tons displacement has KG= 3.75m &amp; KM= 5.5m a double bottom tank 16x16x1 m is subdivided at center line and is full of salt water ballast. Find the new GM if this tank is pumped out until it is half empty?
Dispt= 8000 t KG= 3.75m  KM= 5.5m LTK= 16m BTK= 16m HTK= 1m ρ1= ρ2= 1.025  n= 2 GMnew=?
GMnew= GM – GG1 – G1Gv
GM = KM – KG = 5.5 – 3.75 = 1.75 m
GG1 =w*d/dis-w
W= DISCHARGH
d=G  distanc to center of dischargh
dis=H x B x L=𝑚3 128 = 16 x 0.5 x 16 
p=m/v
m=p*v
m = w = 1.025 x 128 = 131.2 tons
d= KG – Kg= 3.75 – (0.5 + 0.25) = 3 m
GG1= 131.2×3/8000 −131.2=393.6/7868 .8 = 0.050 m
G1Gv = Virtual Loss of GM=_xDC3F_L×B^3 ×p1/12×v×p2×n^2
v=m/p=8000/1.025== 7804.87m3
G1Gv = Virtual Loss of GM= 16×16^3×1.025/12×7804 .87×1.025×2^2 =67174 .4/383999.604
=G1Gv = Virtual Loss of GM= 0.174 m 
GMnew= 1.75 – 0.050 – 0.174 = 1.526 m
</t>
        </r>
        <r>
          <rPr>
            <sz val="9"/>
            <color indexed="81"/>
            <rFont val="Tahoma"/>
            <family val="2"/>
          </rPr>
          <t xml:space="preserve">
</t>
        </r>
      </text>
    </comment>
    <comment ref="J26" authorId="0" shapeId="0" xr:uid="{504BAC6F-7BA6-4185-BE00-D48D1DA19CEA}">
      <text>
        <r>
          <rPr>
            <b/>
            <sz val="9"/>
            <color indexed="81"/>
            <rFont val="Tahoma"/>
            <family val="2"/>
          </rPr>
          <t>Example: A Ship of 7000 tons displacement has KM= 6.4m &amp; KG= 5m and has a double bottom tank 20x12x4 m, find the new GM if this tank is now pumped in till half full by water of density 1015 Kg per Cu.m?
Dispt= 7000 t KM= 6.4m KG= 5m
LTK= 20m BTK= 12m HTK= 4m ρ1= ρ2= 1.015 n= 1 GMnew=?
GMnew= GM + GG1 – G1Gv
GM = KM – KG = 6.4 – 5 = 1.4 m
GG1 =w*d/dis+w
W= DISCHARGH
d=G  distanc to center of dischargh
dis=H x B x L=2 x 12 x 20 =480 m3
p=m/v
1.015 =m/480
m = w = 1.015 x 480 = 487.2 tons 
d= KG – Kg= 5 – 1 = 4 m
GG1= 487.2×4/7000 +487.2 =1948.8/7487 .2 =0.260 m
G1Gv = Virtual Loss of GM=L*B^3*p1/12*V*P2*N^2
G1Gv = Virtual Loss of GM= 20×123×1.015/12×6896.55×1.015×1^2= 35078 .4/83999.979
G1Gv = Virtual Loss of GM= 0.417 m 
GMnew= 1.4 + 0.260 – 0.417 = 1.243 m</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E13" authorId="0" shapeId="0" xr:uid="{86BBFC04-6B43-4EDF-8E94-206A05054722}">
      <text>
        <r>
          <rPr>
            <b/>
            <sz val="9"/>
            <color indexed="81"/>
            <rFont val="Tahoma"/>
            <family val="2"/>
          </rPr>
          <t xml:space="preserve">Example: A Ship of 8000 tons displacement has KM= 8.7m and KG= 7.6m, the following weight are then loaded and discharged:
Load:
250 tons cargo Kg= 6.1m and center of gravity 7.6m to starboard of the center line.
300 tons fuel oil Kg= 0.6m and center of gravity 6.1m to port of the center line.
Discharge:
50 tons of ballast Kg= 1.2m and center of gravity 4.6m to port of the center line.
Find the final list? 
Dispt= 8000 t KM= 8.7m KG= 7.6m
Load:   
w1= 250 t / Kg= 6.1m / 7.6m STBD of
w2= 300 t /
Discharge: Kg= 0.6m / 6.1m port of
w3= 50 t /
θ =? Kg= 1.2m / 4.6m port of
θ = tan-1 (GG1/G1M )
G1M= KM – KG1
KG1=FINAL MOMENT/FINAL DIS
 w Kg Moment about Keel
 +8000 7.6 +60800
 +250 6.1 +1525
 +300 0.6 +180
 -50 1.2 -60
Total +8500  +62445
KG1=62445/8500= 7.34 m
G1M= 8.7 – 7.34= 1.36 m
 w g CL Moment about CL
   To port To STBD
 250 7.6 -- 1900
 300 0.6 1830 --
 50 4.6 -- 230
Total   1830 2130
GG1=FINAL MOMENT/FINAL DIS=2130 −1830/8500GG1= 0.035 m
θ = tan−1(0.035/1.36)=tan−1(0.025)
θ = 1.43° to STBD
</t>
        </r>
      </text>
    </comment>
    <comment ref="AE14" authorId="0" shapeId="0" xr:uid="{EFDB62F5-3310-4D81-9BC5-3B09D51A5600}">
      <text>
        <r>
          <rPr>
            <sz val="9"/>
            <color indexed="81"/>
            <rFont val="Tahoma"/>
            <family val="2"/>
          </rPr>
          <t xml:space="preserve">Example: A Ship of 5600 tons displacement has KG= 4.5m, KM= 6.8m, find the final list if the following cargos load, discharge and shift:
Load:
A cargo of 280 tons Kg= 3m and 3.5m starboard of   Discharge:
A cargo of 400 tons Kg= 5m and 6m starboard of   A cargo of 150 tons Kg= 1.5m and 5m port of
Shift:
A cargo of 200 tons with Kg= 1.8m to Kg= 4m during a distance of 5m to port side.
Dispt= 5600 t KG= 4.5m KM= 6.8m θ =?
Load:
w1= 280 t / Kg= 3m / 3.5m STBD of   Discharge:
w2= 400 t / Kg= 5m / 6m STBD of w3= 150 t / Kg= 1.5m / 5m port of Shift:
w4= 200 t / Kg= 1.8m to Kg= 4m / 5m port of
 θ = tan ( GG1/GM)
G1M= KM – KG1
KG1=𝐹FINAL MOMENT/FINAL DIS
 w Kg Moment about Keel
 +5600 4.5 +25200
 +280 3 +8400
 -400 5 -2000
 -150 1.5 -225
 -200 1.8 -360
 +200 4 +800
Total +5330  +24255
KG1=24255/5330=4.55 m
G1M= 6.8 – 4.55= 2.25 m
 w g CL Moment about CL
   To port To STBD
 280 3.5 -- 980
 400 6 2400 --
 150 5 -- 750
 200 5 1000 --
Total   3400 1730
GG1=FINALB MOMENT/FINAL DIS=3400 −1730/5330GG1= 0.313 m
θ = tan−1(0.313/2.25)= tan−1(0.139)
θ = 7.91° to port side
</t>
        </r>
      </text>
    </comment>
    <comment ref="AE15" authorId="0" shapeId="0" xr:uid="{811D0E20-95CD-4CAB-815D-8D48BD7DB9F1}">
      <text>
        <r>
          <rPr>
            <sz val="9"/>
            <color indexed="81"/>
            <rFont val="Tahoma"/>
            <family val="2"/>
          </rPr>
          <t xml:space="preserve">Example: A Ship of 6000 tons displacement has KG= 4.5m, KM= 5.8m and listed 6 degrees to STBD, find final list if the following cargos load, discharge &amp; shift:
Load:
A cargo of 200 tons Kg= 2m and 3m starboard of   Discharge:
A cargo of 250 tons Kg= 2.5m and 6.5m starboard of   Shift:
A cargo of 150 tons Kg= 3m to Kg= 4m during a distance of 8m to port side.
Find the final list? 
Dispt= 6000 t
Load: KG= 4.5m KM= 5.8m θ1 =6° to STBD
w1= 200 t / Kg= 2m / 3m STBD of
Discharge:  
w2= 250 t / Kg= 2.5m / 6.5m STBD of
Shift:
w3= 150 t / Kg= 3m to Kg= 4m / 8m port of
θ = tan (GG1/G1M )
G1M= KM – KG1
KG1=FINAL MOMENT/FINAL DIS=
 w Kg Moment about Keel
 +6000 4.5 +27000
 +200 2 +400
 -250 2.5 -625
 -150 3 -450
 +150 4 +600
Total +5950  +26925
KG1=26925/5950-= 4.25 m 
G1M= 5.8 – 4.25= 1.28 m
tan 𝜃1= GG1/GM
GG1= 1.3 x tan 6° = 1.3 x 0.105= 0.136* m
 w g CL Moment about CL
   To port To STBD
 6000 0.136* -- 816
 200 3 -- 600
 250 6.5 1625 --
 150 8 1200 --
Total   2825 1416
GG1=FINAL MOMENT/FINAL DIS=2825 −1416/5950GG1= 0.236 m
θ = tan−1=(0.236/1.28)=tan−1(0.189)
θ = 10.42° to port side.
</t>
        </r>
      </text>
    </comment>
    <comment ref="K20" authorId="0" shapeId="0" xr:uid="{9CE1A0C3-87BB-47D2-B82D-14C307498F64}">
      <text>
        <r>
          <rPr>
            <b/>
            <sz val="9"/>
            <color indexed="81"/>
            <rFont val="Tahoma"/>
            <family val="2"/>
          </rPr>
          <t>Example: A weight of 12 tons when moved transversely across the deck through a distance of 12m, causes a ship of 4000 tons displacement to list 3.8 degrees to starboard if KM= 6m, find the KG?</t>
        </r>
        <r>
          <rPr>
            <sz val="9"/>
            <color indexed="81"/>
            <rFont val="Tahoma"/>
            <family val="2"/>
          </rPr>
          <t xml:space="preserve">
w= 12 t d= 12m Dispt= 4000 t θ =3.8° KM= 6m KG=? 
KG= KM – GM
tan θ =GG1/GM
GG1= W*D/DIS=12*12/4000= 0.036 m 
tan (3.8°) =0.036/GM
GM = 0.036 x tan (3.8°) = 0.036 x 0.066= 0.002
KG= 6 – 0.545= 5.455 m
</t>
        </r>
      </text>
    </comment>
    <comment ref="A21" authorId="0" shapeId="0" xr:uid="{9A1875CE-7CE2-4CAD-BA79-F2811E2EFB11}">
      <text>
        <r>
          <rPr>
            <b/>
            <sz val="9"/>
            <color indexed="81"/>
            <rFont val="Tahoma"/>
            <family val="2"/>
          </rPr>
          <t>Example: A Ship of 6000 tons displacement has KM= 7.3m and KG= 6.7m and is floating upright. A weight of 60 tons already on board is shifted 12m transversely. Find the resultant list?</t>
        </r>
        <r>
          <rPr>
            <sz val="9"/>
            <color indexed="81"/>
            <rFont val="Tahoma"/>
            <family val="2"/>
          </rPr>
          <t xml:space="preserve">
Dispt= 6000 t   KM= 7.3m  KG= 6.7m  w= 60t d= 12m    θ =?
θ = tan−1=GG1/GM
GG1= W*D/DIS=60×12/6000=0.12 m
GM= KM – KG= 7.3 – 6.7= 0.6 m
θ = tan−1(0.12/0.6)=tan−1(0.2)
θ = 11.3°</t>
        </r>
      </text>
    </comment>
    <comment ref="E21" authorId="0" shapeId="0" xr:uid="{6D76F4C7-2D84-46CC-92E4-C87F712237BE}">
      <text>
        <r>
          <rPr>
            <sz val="9"/>
            <color indexed="81"/>
            <rFont val="Tahoma"/>
            <family val="2"/>
          </rPr>
          <t xml:space="preserve">Example: A Ship of 1500 tons displacement has KB= 2.1m KG= 2.7m and KM= 3.1m and is floating upright in salt water.
Find the list if a weight of 10 tons is shifted transversely across the deck through a distance of 10 meters?
Dispt= 1500 t KB= 2.1m KG= 2.7m KM= 3.1m ρ= 1.025 𝑚 3 θ =? w= 10 t d= 10m
θ = tan−1=GG1/GM
GG1=W*D/DIS=10×10/1500=0.066 m
GM= KM – KG= 3.1 – 2.7= 0.4 m
θ = tan−1(0.066/0.4)=tan−1(0.165)
θ = 09.3°
</t>
        </r>
      </text>
    </comment>
    <comment ref="E22" authorId="0" shapeId="0" xr:uid="{EBE99142-A063-43E4-A1A2-D78A94AAFFD4}">
      <text>
        <r>
          <rPr>
            <b/>
            <sz val="9"/>
            <color indexed="81"/>
            <rFont val="Tahoma"/>
            <family val="2"/>
          </rPr>
          <t>Example: A Ship of 2800 tons displacement has KM= 7m and KG= 5.9m and is floating upright. A weight of 50 tons already on board is shifted 8m transversely. Find the resultant list?</t>
        </r>
        <r>
          <rPr>
            <sz val="9"/>
            <color indexed="81"/>
            <rFont val="Tahoma"/>
            <family val="2"/>
          </rPr>
          <t xml:space="preserve">
Dispt= 2800 t   KM= 7m   KG= 5.9m   w= 50t  d= 8m θ =? 
θ = tan−1=GG1/GM
GG1= W*D/DIS=50×8/2800=0.14 m
GM= KM – KG= 7 – 5.9= 1.1 m
θ = tan−1(0.14/1.1)=tan−1(0.127)
θ = 07.2°</t>
        </r>
      </text>
    </comment>
    <comment ref="N22" authorId="0" shapeId="0" xr:uid="{7B42CAE0-B238-4FED-9D6E-C8872E2A1D65}">
      <text>
        <r>
          <rPr>
            <b/>
            <sz val="9"/>
            <color indexed="81"/>
            <rFont val="Tahoma"/>
            <family val="2"/>
          </rPr>
          <t>Example: A Ship of 8000 tons displacement has GM= 0.5m, a quantity of grains in the hold estimated at 80 tons shifts and as a result, the center of gravity of this grains move
6.1m horizontally and 1.5m vertically. Find the resultant list?
Dispt= 8000 t GM= 0.5m w= 80 t dH= 6.1 m   dV= 1.5 m θ =?</t>
        </r>
        <r>
          <rPr>
            <sz val="9"/>
            <color indexed="81"/>
            <rFont val="Tahoma"/>
            <family val="2"/>
          </rPr>
          <t xml:space="preserve">
θ = tan−1 XG2/XM
XG2= GG1 &amp; XG= G1G2
XM= GM – GX= GM – G1G2
 θ =tan−1=GG1/XM
GG1=W/dH/DIS=80×6.1/8000=0.061 m
G1G2 =w*dV/DIS=80×1.5/8000=0.015 m
XM= 0.5 – 0.015= 0.485 m
θ = tan−1=GG1/XM= tan−1(0.061/0.485)= tan−1(0.125)
 θ = 7.12°
</t>
        </r>
      </text>
    </comment>
    <comment ref="Q22" authorId="0" shapeId="0" xr:uid="{95D8677D-58A4-415E-9C46-1717A663666D}">
      <text>
        <r>
          <rPr>
            <b/>
            <sz val="9"/>
            <color indexed="81"/>
            <rFont val="Tahoma"/>
            <family val="2"/>
          </rPr>
          <t>Example: A Ship of 6500 tons displacement is floating upright and has GM= 0.15m, a weight of 50 tons already onboard is moved 1.5 vertically downwards and 5m transversely to starboard. Find the list?</t>
        </r>
        <r>
          <rPr>
            <sz val="9"/>
            <color indexed="81"/>
            <rFont val="Tahoma"/>
            <family val="2"/>
          </rPr>
          <t xml:space="preserve">
Dispt= 6500 t GM= 0.15m w= 50 t dV= 1.5m  dH= 5m (STBD)  θ =?
θ = tan−1=G1G2/G1M=50×5 /6500=0.038 m
G1M= GM + GG1
GG1=W*dW/DIS=50×1.5/6500=0.011 m
G1M = 0.15 + 0.011= 0.161 m
θ = tan−1(0.038)== tan−1(0.236)
θ = 13.27° To STBD</t>
        </r>
        <r>
          <rPr>
            <sz val="9"/>
            <color indexed="81"/>
            <rFont val="Tahoma"/>
            <family val="2"/>
          </rPr>
          <t xml:space="preserve">
</t>
        </r>
      </text>
    </comment>
    <comment ref="N23" authorId="0" shapeId="0" xr:uid="{4592F525-57BD-4582-8EA4-47EA73BB6404}">
      <text>
        <r>
          <rPr>
            <b/>
            <sz val="9"/>
            <color indexed="81"/>
            <rFont val="Tahoma"/>
            <family val="2"/>
          </rPr>
          <t>Example: A quantity of grain estimated at 100 tons shifts 10m horizontally and 1.5m vertically in a ship of 9000 tons displacement, if the ship’s original GM was 0.5m, find the resulting list?</t>
        </r>
        <r>
          <rPr>
            <sz val="9"/>
            <color indexed="81"/>
            <rFont val="Tahoma"/>
            <family val="2"/>
          </rPr>
          <t xml:space="preserve">
w= 100 t dH= 10m dV= 1.5m Dispt= 9000 t GM= 0.5m θ =?
θ = tan−1XG2/XM
XM= GM – GX= GM – G1G2
G1G2=W*dW/DIS=1000 ×1.5/9000=0.016 m
XM= 0.5 – 0.016= 0.484 m
XG2= GG1
GG1=W*dH/DIS=100×10/9000=0.111 m
θ = tan−1=GG1/XM=θ = tan−1=0.111/0.484== tan−1(0.229)
θ = 12.89°</t>
        </r>
      </text>
    </comment>
    <comment ref="H24" authorId="0" shapeId="0" xr:uid="{46BB94E9-6823-443E-8E83-B8A8F10FA4A9}">
      <text>
        <r>
          <rPr>
            <b/>
            <sz val="9"/>
            <color indexed="81"/>
            <rFont val="Tahoma"/>
            <family val="2"/>
          </rPr>
          <t>Example: A Ship of 4515 tons displacement is upright and has KG= 5.4m and KM= 5.8m, it is required to list the ship 2 degrees to starboard and a weight of 15 tons is to be shifted transversely for this purpose. Find the distance through which it must be shifted?</t>
        </r>
        <r>
          <rPr>
            <sz val="9"/>
            <color indexed="81"/>
            <rFont val="Tahoma"/>
            <family val="2"/>
          </rPr>
          <t xml:space="preserve">
Dispt= 4515 t    KG= 5.4m   KM= 5.8m   θ =2°  w= 15 t d=?
tan θ =GG1/GM
GM= KM – KG= 5.8 – 5.4= 0.4 m
tan 2° =GG1/0.4
GG1= 0.4 x tan 2° = 0.4 x 0.034 = 0.0136 m
GG1=W*D/DIS
0.0136 =15*D/4515
15xd = 4515 x 0.0136
15xd= 61.404
d=61.404/15= 4.09 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B17" authorId="0" shapeId="0" xr:uid="{E8E0E284-D755-4D21-BB72-A4A821522A9E}">
      <text>
        <r>
          <rPr>
            <sz val="9"/>
            <color indexed="81"/>
            <rFont val="Tahoma"/>
            <family val="2"/>
          </rPr>
          <t xml:space="preserve">Example: A box shaped vessel 105m = long, 30m = beam and 20m = deep is floating upright in fresh water, if the displacement is 19500 tons, find the volume of reserve buoyancy ?
L= 105m   B= 30m  H= 20m  ρ= 1      m= 19500 t   RB= ?
RB=V totaL-Voccupied
V totaL=105*30*20=63000m3
Voccupied=m/pfw=19500/1=19500m3
RB=63000-19500=43500m3
</t>
        </r>
      </text>
    </comment>
    <comment ref="B19" authorId="0" shapeId="0" xr:uid="{84F010F3-5CCE-4E67-8DEA-59A8AFD735F6}">
      <text>
        <r>
          <rPr>
            <sz val="9"/>
            <color indexed="81"/>
            <rFont val="Tahoma"/>
            <family val="2"/>
          </rPr>
          <t xml:space="preserve">Example: A box shaped barge 55mx15mx6m is floating in water of density 1015 kg per Cu.m on an even keel, determine reserve buoyancy of ship if displacement of the ship was 3500 tons ?
L= 55 m B= 15 m H= 6 m ρ= 1.015 t 3 m= 3500 t RB= ?
RB = Vtotal – Voccupied
Vtotal = L B H = 55x15x6 = 4950 m3
Voccupied=m/p=3500/1.015=3448.28 m3
RB = 4950 – 3448.27 = 1501.73  m3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J19" authorId="0" shapeId="0" xr:uid="{F9277DC3-048B-496D-A7E2-CDC0712DC98C}">
      <text>
        <r>
          <rPr>
            <sz val="9"/>
            <color indexed="81"/>
            <rFont val="Tahoma"/>
            <family val="2"/>
          </rPr>
          <t xml:space="preserve">Example: A box shaped V/L with dimension 62x14x10 m, displaces 3200 tons in water of density 1014 kg per Cu.m, find present free board of V/L ?
L= 62m B= 14m H= 10m dispt= 3200 tons ρ= 1.014   Fb = ?
Fb= H – D
dispt= L B D ρ ==== &gt; 3200= 62x14xDx1.014
D=3200/880.152=3.63m
Fb= 10 – 3.63= 6.37 m
</t>
        </r>
      </text>
    </comment>
    <comment ref="A20" authorId="0" shapeId="0" xr:uid="{72E14939-9525-4142-9736-789102214E6F}">
      <text>
        <r>
          <rPr>
            <sz val="9"/>
            <color indexed="81"/>
            <rFont val="Tahoma"/>
            <family val="2"/>
          </rPr>
          <t xml:space="preserve">Example: A Box shaped vessel with 45m=long, 12m=beam, 7m=height is floating in fresh water with draft=4.2m find dispt. of V/L ? 
L= 45m B= 12m H= 7m  ρ= 1t  3 D= 4.2m Dispt.= ?
 Dispt. = L B D ρ = 45x12x7x1 = 2268 tons
</t>
        </r>
      </text>
    </comment>
    <comment ref="D20" authorId="0" shapeId="0" xr:uid="{A8888E84-0C3B-49A4-A101-3D0798CE0554}">
      <text>
        <r>
          <rPr>
            <sz val="9"/>
            <color indexed="81"/>
            <rFont val="Tahoma"/>
            <family val="2"/>
          </rPr>
          <t xml:space="preserve">Example: A box shaped ship long= 60m, maximum beam= 12m has a light draft= 2 meters, load draft= 5.2m, find dead weight ?
L= 60m  B= 12m Dlight= 2m   Dload= 5.2m  Dead weight= ?
Dead weight = Disptload – Disptlight Disptlight = L B Dlight ρsw
Disptlight = 60x12x2x1.025 = 1476 tons
Disptload = L B Dload  ρsw
Disptload = 60x12x5.2x1.025 = 3837.6 tons
 Dead weight= 3837.6 – 1476 = 2361.6 tons
</t>
        </r>
      </text>
    </comment>
    <comment ref="D21" authorId="0" shapeId="0" xr:uid="{2FA2830B-F92C-4B40-885C-9CD7061E604B}">
      <text>
        <r>
          <rPr>
            <b/>
            <sz val="9"/>
            <color indexed="81"/>
            <rFont val="Tahoma"/>
            <family val="2"/>
          </rPr>
          <t xml:space="preserve">Example: A box shaped ship long= 100m, wide= 12m has
light draft of 4m and load draft= 9.2m, find her light Dispt., load Dispt. and dead weight ?
L= 100m B= 12m Dlight = 4m Dload = 9.2m   ρ1= 1.025  ρ2= 1.025  Disptlight = ? Disptload = ?
Dead weight = ?
Disptlight = L B Dlight ρsw = 100x12x4x1.025 Disptlight = 4920 tons
Disptload = L B Dload ρsw = 100x12x9.2x1.025 Disptload = 11316 tones
Dead weight= Disptload – Disptlight = 11316– 4920 = 6396
</t>
        </r>
        <r>
          <rPr>
            <sz val="9"/>
            <color indexed="81"/>
            <rFont val="Tahoma"/>
            <family val="2"/>
          </rPr>
          <t xml:space="preserve">
</t>
        </r>
      </text>
    </comment>
    <comment ref="G22" authorId="0" shapeId="0" xr:uid="{8A900D25-72DF-4C14-AD4C-B9EA8DEC315A}">
      <text>
        <r>
          <rPr>
            <sz val="9"/>
            <color indexed="81"/>
            <rFont val="Tahoma"/>
            <family val="2"/>
          </rPr>
          <t xml:space="preserve">Example: A Box shaped V/L with dimension of 48x10x8 m, floated in a water of density 1.019 tons per cubic meter with draft= 3.3m, She is loading a cargo in fresh water to reach draft= 6m, find amount of cargo loaded?
L= 48m B= 10m H= 8m ρ1= 1.019   ρ2= 1   D1= 3.3m D2= 6m   w= ?
w= dispt2 – dispt1
dispt1 = L B D1 ρ1 = 48 x 10 x 3.3 x 1.019 = 1614.09 t
dispt2 = L B D2 ρ2 = 48 x 10 x 6 x 1 = 2880 t
 w= 2880 – 1614.09= 1265.91 t
</t>
        </r>
      </text>
    </comment>
    <comment ref="H22" authorId="0" shapeId="0" xr:uid="{8DB62BB5-10FC-4855-BF82-4ED9E46066EA}">
      <text>
        <r>
          <rPr>
            <sz val="9"/>
            <color indexed="81"/>
            <rFont val="Tahoma"/>
            <family val="2"/>
          </rPr>
          <t xml:space="preserve">Example: A box shaped V/L of 60m= long, 15m= wide, floating in a water of density= 1017 kg per Cu.m with draft= 6.4m, She is going to discharge cargo of draft= 3.5m, find amount of cargo discharged?
w= dispt1 – dispt2
dispt1= L B D1 ρ1 = 60x15x6.4x1.017 = 5857.92 tons
 dispt2= L B D2 ρ2 = 60x15x3.5xx1.017 = 3203.55 tons
w = 5857.92 – 3203.55 = 2654.37 tons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20" authorId="0" shapeId="0" xr:uid="{83D7ECE1-6407-48D3-8CFC-B9AD3D834F1B}">
      <text>
        <r>
          <rPr>
            <sz val="9"/>
            <color indexed="81"/>
            <rFont val="Tahoma"/>
            <family val="2"/>
          </rPr>
          <t xml:space="preserve">Example: A V/L with long= 48m, wide= 12m, has present draft= 4m with block coefficient of 0.78 in that draft in salt water, determine dispt of V/L?
L= 48m B= 12m D= 4m Cb= 0.78  ρsw=1.025 dispt=?
dispt= L B D ρsw Cb= 48x12x4x1.025x0.78= 1842.048 tons
</t>
        </r>
      </text>
    </comment>
    <comment ref="D24" authorId="0" shapeId="0" xr:uid="{DBFCA283-727F-4826-9F42-62537005C95B}">
      <text>
        <r>
          <rPr>
            <sz val="9"/>
            <color indexed="81"/>
            <rFont val="Tahoma"/>
            <family val="2"/>
          </rPr>
          <t xml:space="preserve">Example: A ship is 150m long, has 20m beam load draft 8m, light draft 3m, the block coefficient at the load draft is 0.766 and at the light draft is 0.668 find the ship dead weight?
L= 150m B= 20m Dload= 8m   Dlight= 3m   Cb load= 0.766 Cb light= 0.688    Dead weight= ?
DW= disptload – disptlight 
disptload= L B Dload ρsw Cb load
disptload= 150x20x8x1.025x0.766= 18843.6 tons
disptlight= L B Dlight ρsw Cb light 
 disptlight=150x20x3x1.025x0.688 disptlight= 6162.5 tons
DW= 18843.6 – 6162.5= 12681.3 tons
</t>
        </r>
      </text>
    </comment>
    <comment ref="E24" authorId="0" shapeId="0" xr:uid="{839ACA0A-5671-4D13-A378-A9A0426AB67E}">
      <text>
        <r>
          <rPr>
            <sz val="9"/>
            <color indexed="81"/>
            <rFont val="Tahoma"/>
            <family val="2"/>
          </rPr>
          <t xml:space="preserve">Example: A ship 64m long, 10m maximum beam, has a light draft of 1.5m and a load draft of 4m the block coefficient of fineness is 0.600 at light draft and 0.750 at the load draft, find the dead weight ?
L= 64m  B= 10m draftlight= 1.5m   draftload= 4m Cb light= 0.600    Cb load= 0.750    dead weight= ?
ρ= ρsw= 1.025
 dead weight= disptload – disptlight
disptload= L B Dload ρsw Cb load= 64x10x4x1.025x0.750 disptload= 1968 tons
disptlight= L B Dlight ρsw Cb light= 64x10x1.5x1.025x0.600 disptlight= 590.4 tons
dead weight= 1968 – 590.4= 1377.6 tons
</t>
        </r>
      </text>
    </comment>
    <comment ref="G24" authorId="0" shapeId="0" xr:uid="{37A9C874-6778-4972-A1E5-34A6AFA6CCEE}">
      <text>
        <r>
          <rPr>
            <sz val="9"/>
            <color indexed="81"/>
            <rFont val="Tahoma"/>
            <family val="2"/>
          </rPr>
          <t xml:space="preserve">Example: A ship 100m long, 15m beam &amp; 12m deep is floating on an even keel at a draft= 6m with block coefficient= 0.72 in salt water, find amount of cargo to be loaded in water of density= 1012 kg per Cu.m with draft=
7.4m block, coefficient= 0.81
L= 100m B= 15m H= 12m D1= 6m   D2= 7.4m Cb1= 0.72  Cb2= 0.81 ρ1= 1.025 ρ2= 1.012  w= ?
w= l dispt2 – dispt1 l
dispt2= L B D2 ρ2 Cb2= 100x15x7.4x1.012x0.81
dispt2= 9098.892 tons
dispt1= L B D1 ρ1 Cb1= 100x15x6x1.025x0.72 dispt1= 6642 tons
w= 9098.892 – 6642= 2456.892 tons
</t>
        </r>
      </text>
    </comment>
    <comment ref="H24" authorId="0" shapeId="0" xr:uid="{B19A1C95-2BA5-42AC-A073-082AB2EDA09C}">
      <text>
        <r>
          <rPr>
            <b/>
            <sz val="9"/>
            <color indexed="81"/>
            <rFont val="Tahoma"/>
            <family val="2"/>
          </rPr>
          <t xml:space="preserve">
Example: A ship 120m long, 15m beam has block coefficient of 0.700 and is floating at the load of 7m in fresh water. find how much more cargo can be loaded if the ship is to float at the same draft in salt water?
L= 120m    B= 15m     Cb1= 0.700   D1= 7m   ρ1= 1 D2= D1   Cb1= Cb2    ρ2= 1.025   w= ?
W= l dispt2 – dispt1 l
dispt1= L B D1 ρ1 Cb1= 120x15x7x1x0.700 dispt1= 8820 tons
dispt2= L B D2 ρ2 Cb2= 120x15x7x1.025x0.700
dispt2= 9040.5 tons
W= 9040.5 – 8820 = 220.5 tons
</t>
        </r>
        <r>
          <rPr>
            <sz val="9"/>
            <color indexed="81"/>
            <rFont val="Tahoma"/>
            <family val="2"/>
          </rPr>
          <t xml:space="preserve">
</t>
        </r>
      </text>
    </comment>
    <comment ref="G25" authorId="0" shapeId="0" xr:uid="{33690DF0-3B1F-4F45-96B7-CB4F77DF8733}">
      <text>
        <r>
          <rPr>
            <b/>
            <sz val="9"/>
            <color indexed="81"/>
            <rFont val="Tahoma"/>
            <family val="2"/>
          </rPr>
          <t xml:space="preserve">Example: A ship 100m long, 15m beam and 12m deep is floating on an even keel at a draft of 6m, block coefficient
0.8 the ship is floating in salt water. find the cargo to
discharge so that the ship will float at the same draft in fresh water?
𝑡
L= 100m B= 15m D1= 6m Cb1= 0.8 ρ1= 1.025 ρ1= 1 D2= D1   Cb1= Cb2    ρ2= 1.025   w= ?
W= l dispt2 – dispt1 l
dispt1= L B D1 ρ1 Cb1= 100x15x6x1.025x0.8 dispt1= 7380 tons
dispt2= L B D2 ρ2 Cb2= 100x15x6x1x0.8 dispt2= 7200 tons
W= 7380 – 7200 = 180 tons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14" authorId="0" shapeId="0" xr:uid="{13F1D275-82F8-4639-96FB-B962E08662EB}">
      <text>
        <r>
          <rPr>
            <sz val="9"/>
            <color indexed="81"/>
            <rFont val="Tahoma"/>
            <family val="2"/>
          </rPr>
          <t xml:space="preserve">Example: Find the area of the water plane of a ship 36 meters long, 6 meters beam which has a coefficient of fineness of 0.8 ?
L= 36m  B= 6m  Cw= 0.8  WPA= ?
WPA= Cw L B= 0.8x36x6= 172.8 𝑚2
</t>
        </r>
      </text>
    </comment>
    <comment ref="D14" authorId="0" shapeId="0" xr:uid="{5FCA4663-3D18-4098-9947-7E6AA6BAD928}">
      <text>
        <r>
          <rPr>
            <sz val="9"/>
            <color indexed="81"/>
            <rFont val="Tahoma"/>
            <family val="2"/>
          </rPr>
          <t xml:space="preserve">Example: A ship displacement 7000 tons whilst floating in fresh water. Find the displacement of ship when floating at the same draft in water of density 1015 kg per cubic meter.
dispt1= 7000 tons    ρ1= 1 ρ2= 1.015 dispt2= ?  draft= const.
dispt1/dispt2= p1/p2
dispt2= 7500x1.015= 7105 tons
</t>
        </r>
      </text>
    </comment>
    <comment ref="G15" authorId="0" shapeId="0" xr:uid="{732B1C76-F6B6-4DF9-8720-106F45F31189}">
      <text>
        <r>
          <rPr>
            <b/>
            <sz val="9"/>
            <color indexed="81"/>
            <rFont val="Tahoma"/>
            <family val="2"/>
          </rPr>
          <t>Example: A ship of 6400 tons displacement is floating in salt water. The ship has to proceed to a berth where the density of the water is 1008 kg per Cu.m find how much cargo must be discharged if She is to remain at the salt water draft?
dispt1= 6400 tons ρ1= 1.025 𝑚 3 ρ2= 1.008  draft= const. dispt2= ? w=?
dispt2=6400 ×1.008/1.025= 6293.85 tons</t>
        </r>
        <r>
          <rPr>
            <sz val="9"/>
            <color indexed="81"/>
            <rFont val="Tahoma"/>
            <family val="2"/>
          </rPr>
          <t xml:space="preserve">
w= dispt1 – dispt2 = 6400 – 6293.85 = 106.15 tons</t>
        </r>
      </text>
    </comment>
    <comment ref="Y15" authorId="0" shapeId="0" xr:uid="{3AA325F0-37BD-4067-ADC7-E2C41339C370}">
      <text>
        <r>
          <rPr>
            <b/>
            <sz val="9"/>
            <color indexed="81"/>
            <rFont val="Tahoma"/>
            <family val="2"/>
          </rPr>
          <t xml:space="preserve">Example: A Box-Shaped vessel floats at a mean draft of
2.1m meters; in dock water of density 1020 kg per Cu.m find the mean draft for the same mass displacement in salt water of density 1025 kg per cubic meter?
D1= 2.1m   ρ1=1.020  D2=?   Dispt2= Dispt1 D2=? Ρ2=1.025 </t>
        </r>
        <r>
          <rPr>
            <sz val="9"/>
            <color indexed="81"/>
            <rFont val="Tahoma"/>
            <family val="2"/>
          </rPr>
          <t xml:space="preserve">
Dispt2= Dispt1 === &gt; D1/D2=p1/p2
D2=2.1×1.020/1.025=2.089m
</t>
        </r>
      </text>
    </comment>
    <comment ref="D16" authorId="0" shapeId="0" xr:uid="{744DA36E-9988-4684-88E6-7DA4FD6818F3}">
      <text>
        <r>
          <rPr>
            <sz val="9"/>
            <color indexed="81"/>
            <rFont val="Tahoma"/>
            <family val="2"/>
          </rPr>
          <t>Example: When floating in fresh water at a draft of 6.5m a ship displaces 4288 tons, find the displacement when the ship is floating at the same draft in water of density 1015 kg per Cu.m?
dispt1= 4288 tons ρ1= 1 dispt2= ? ρ2= 1.015 3  draft= const.
dispt 1/dispt 2=p2/p1
dispt2= 4288x1.015= 4352.32 tons</t>
        </r>
      </text>
    </comment>
    <comment ref="AE17" authorId="0" shapeId="0" xr:uid="{D5477121-F298-4369-8A57-DF6D5CD8D4C5}">
      <text>
        <r>
          <rPr>
            <b/>
            <sz val="9"/>
            <color indexed="81"/>
            <rFont val="Tahoma"/>
            <family val="2"/>
          </rPr>
          <t xml:space="preserve">Example: A Vessel of draft= 4m with block coefficient= 0.66 floating in salt water, find new draft of ship with block coefficient= 0.71 when proceed in to water of density 1012 kg per Cu.m
D1=4m Cb1= 0.66 ρ1=1.025 𝑚 3 D2=? Cb2= 0.71 ρ2=1.012 
Dispt2=Dispt1=== &gt;D1 /D2=𝜌p2Cb 2/p1Cb 1
D2=4×1.025×0.66/1.012×0.71=3.766m
</t>
        </r>
      </text>
    </comment>
    <comment ref="P18" authorId="0" shapeId="0" xr:uid="{C4E028F2-68EC-49A4-B37F-4FFAFF81315D}">
      <text>
        <r>
          <rPr>
            <sz val="9"/>
            <color indexed="81"/>
            <rFont val="Tahoma"/>
            <family val="2"/>
          </rPr>
          <t xml:space="preserve">Example: A box-shaped vessel displaces 3450 tons has draft= 3.4m, She is to load cargo where draft reach to 6m, in same density, find new displacement of vessel?
Dispt1= 3450 t   D1= 3.4m    D2= 6m  ρ1=ρ2   dispt2= ?
Dispt2=6×3450/3.4=6088.2  tons
</t>
        </r>
      </text>
    </comment>
    <comment ref="S18" authorId="0" shapeId="0" xr:uid="{D106C23B-05F9-4A28-8AE7-9DA47076140F}">
      <text>
        <r>
          <rPr>
            <b/>
            <sz val="9"/>
            <color indexed="81"/>
            <rFont val="Tahoma"/>
            <family val="2"/>
          </rPr>
          <t>Example: A box-shaped vessel displaces 2650 tons with draft= 7.3m, has arrive to berth &amp; then discharge cargo, find amount of cargo discharged when draft reach to 4.2m on departure?
Dispt1= 2650 t   D1= 7.3m    D2= 4.2m    ρ1=ρ2   w= ?
dispt 1/dispt 2=D1/D2
2650/D2=7.3/4.2
Dispt2=2650*4.2/7.3=1524.65 tons
W= dispt1 – dispt2= 2650 – 1524.65= 1125.35 t</t>
        </r>
        <r>
          <rPr>
            <sz val="9"/>
            <color indexed="81"/>
            <rFont val="Tahoma"/>
            <family val="2"/>
          </rPr>
          <t xml:space="preserve">
</t>
        </r>
      </text>
    </comment>
    <comment ref="AB18" authorId="0" shapeId="0" xr:uid="{89972F1B-28EF-425A-A310-966F4A2781DD}">
      <text>
        <r>
          <rPr>
            <sz val="9"/>
            <color indexed="81"/>
            <rFont val="Tahoma"/>
            <family val="2"/>
          </rPr>
          <t xml:space="preserve">Example: A Box-Shaped vessel upright on an even keel as shown in fresh water of density 1000 kg per Cu.m and the center of buoyancy is 0.50m above the keel. Find the height of center of buoyancy above the keel when the V/L is floating in salt water of density 1025 kg per cubic meter.
ρ1=1 𝑚 3 KB1= 0.5m KB2=? ρ1=1.025 
Note: the center of buoyancy is the geometric center of underwater volume and for a box shaped V/L must be at half 1
drafts i.e. KB= D
Dispt1= Dispt2
D1/D2=p1/p2
D2=1/1.025=D2= 0.975m
KB2=0.975m/2=0.4875m 
</t>
        </r>
      </text>
    </comment>
    <comment ref="M19" authorId="0" shapeId="0" xr:uid="{94EE24B3-FF2E-4492-B718-612E10C5B35F}">
      <text>
        <r>
          <rPr>
            <b/>
            <sz val="9"/>
            <color indexed="81"/>
            <rFont val="Tahoma"/>
            <family val="2"/>
          </rPr>
          <t>Example: A box-shaped vessel 24m x 6m x 3m, displaces in a draft of 2m with density= 1010 kg per Cu.m. find the density of water whilst in that ship displaces 292 tons with same draft?</t>
        </r>
        <r>
          <rPr>
            <sz val="9"/>
            <color indexed="81"/>
            <rFont val="Tahoma"/>
            <family val="2"/>
          </rPr>
          <t xml:space="preserve">
L= 24m B= 6m H= 3m D1=2m ρ1= 1.010 𝑚 3 ρ2= ? dispt2= 292 t draft= const.
dispt1/dispt2= p1/p2
Dispt1= LBD1ρ1= 24x6x2x1.010= 290.88 tons
290.88/292=1.010/p2
Ρ2=292×1.010/290.88=1.013 </t>
        </r>
      </text>
    </comment>
    <comment ref="V19" authorId="0" shapeId="0" xr:uid="{7A1626F3-073C-44E2-A896-6703A4F41246}">
      <text>
        <r>
          <rPr>
            <b/>
            <sz val="9"/>
            <color indexed="81"/>
            <rFont val="Tahoma"/>
            <family val="2"/>
          </rPr>
          <t xml:space="preserve">Example: A vessel of 2600 tons displacement has draft=
4.5m with block coefficient= 0.74 proceed to a port of same density, find new displacement of V/L when draft= 6.7m with block coefficient= 0.85 in destination?
Dispt1= 2600 t   Cb1= 0.74   ρ1=ρ2   Dispt2=?
D2=6.7m   Cb2= 0.85D1= 4.5m
dispt 1/dispt 2=D1cb1/D2cb2
2600/dispt 2=4.5×0.74/6.7×0.85
Dispt2=2600 ×6.7×0.85/4.5×0.74
Dispt2= 4446.546 t
</t>
        </r>
        <r>
          <rPr>
            <sz val="9"/>
            <color indexed="81"/>
            <rFont val="Tahoma"/>
            <family val="2"/>
          </rPr>
          <t xml:space="preserve">
</t>
        </r>
      </text>
    </comment>
    <comment ref="J21" authorId="0" shapeId="0" xr:uid="{FB1A71AA-2CA6-433F-A642-88C6C2F4F709}">
      <text>
        <r>
          <rPr>
            <sz val="9"/>
            <color indexed="81"/>
            <rFont val="Tahoma"/>
            <family val="2"/>
          </rPr>
          <t xml:space="preserve">Example: A ship of 120m x 17m x 10m, has a block coefficient 0.800 and is floating at the load summer draft of 7.2m in fresh water, find how much cargo can be loaded to remain at the same draft in salt water?
L= 120m B= 17m H= 10m Cb1= 0.8  D1=7.2m ρ1= 1 𝑚 3 draft= const. ρ2= 1.025  w= ?
dispt1/dispt2= p1/p2
Dispt1= LBD1ρ1Cb1= 120x17x7.2x1x0.8= 11750.4 tons
11750 .4//dispt2=1/1.025
dispt2= 11750.4x1.025 = 12044.16 tons
w= dispt2 – dispt1= 12044.16 – 11750.4= 293.76 tons
𝑑𝑖𝑠𝑝𝑡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15" authorId="0" shapeId="0" xr:uid="{A16F2AC5-995B-4321-85AE-99DB2D7C283B}">
      <text>
        <r>
          <rPr>
            <sz val="9"/>
            <color indexed="81"/>
            <rFont val="Tahoma"/>
            <family val="2"/>
          </rPr>
          <t xml:space="preserve">Example: A Vessel with draft= 6.2m discharge a cargo of 80 tones, find TPC of V/L, when draft of V/L changed to 6.02m
D1= 6.2m w= 80 t TPC=? D2= 6.02m
TPC=W/D1-D2=80/6.2-6.02=4.44
</t>
        </r>
      </text>
    </comment>
    <comment ref="D15" authorId="0" shapeId="0" xr:uid="{524A7AEB-4811-45AF-A5CB-07A2B9A31824}">
      <text>
        <r>
          <rPr>
            <b/>
            <sz val="9"/>
            <color indexed="81"/>
            <rFont val="Tahoma"/>
            <family val="2"/>
          </rPr>
          <t>Example: A vessel of TPC= 8 tones per centimeters, loaded a weight of cargo, then draft changed about 150mm. find amount of cargo loaded?</t>
        </r>
        <r>
          <rPr>
            <sz val="9"/>
            <color indexed="81"/>
            <rFont val="Tahoma"/>
            <family val="2"/>
          </rPr>
          <t xml:space="preserve">
TPC= 8   ∆D= 150mm
TPC=W/ ∆D === &gt; w= TPC X ∆D
∆D=150mm=150/10cm= 15 cm
W= 18 X 15= 120 tons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L14" authorId="0" shapeId="0" xr:uid="{423939A4-370B-4FB0-873F-90E7915E5A90}">
      <text>
        <r>
          <rPr>
            <b/>
            <sz val="9"/>
            <color indexed="81"/>
            <rFont val="Tahoma"/>
            <family val="2"/>
          </rPr>
          <t>Example: A Ship of 70m X 12m X 8m has draft= 5m with block coefficient= 0.8 floated in salt water, She arrive into fresh water, find new free board of ship, TPC= 10 tons.
L= 20 m B= 12 m  H= 8 m  D1=5 m  Cb1= 0.8  ρ1= 1.025 ρ2= 1  FB1=? TPC= 10 t
FB2= FB1 – FWA
FB1= H – D1= 8 – 5=3 m
FB1=disp/4*tpc
Dispt= L1XB1XD1Xρ1XCb1= 20X12X5X1.025X0.8= 3444 tons
 FWA=𝐷3444/4*10
FB2= 3 – 0.086= 2.914 m𝑖𝑠𝑝𝑡</t>
        </r>
        <r>
          <rPr>
            <sz val="9"/>
            <color indexed="81"/>
            <rFont val="Tahoma"/>
            <family val="2"/>
          </rPr>
          <t xml:space="preserve">
</t>
        </r>
      </text>
    </comment>
    <comment ref="A18" authorId="0" shapeId="0" xr:uid="{9AF0D193-6E35-473D-9AC9-56499C416375}">
      <text>
        <r>
          <rPr>
            <b/>
            <sz val="9"/>
            <color indexed="81"/>
            <rFont val="Tahoma"/>
            <family val="2"/>
          </rPr>
          <t>Example: A V/L displaces 1800 tons during the discharging of a weight of 150 tons has draft 0.75m had changed, find fresh water allowance?
Dispt= 1800 t w= 150 t ∆D=0.75 m= 75 cm FWA=?
FWA=𝑖displac/4*TPC
TPC=W/∆D=150/75=2TON
FWA=1800/4*2=</t>
        </r>
        <r>
          <rPr>
            <sz val="9"/>
            <color indexed="81"/>
            <rFont val="Tahoma"/>
            <family val="2"/>
          </rPr>
          <t>225 mm</t>
        </r>
        <r>
          <rPr>
            <b/>
            <sz val="9"/>
            <color indexed="81"/>
            <rFont val="Tahoma"/>
            <family val="2"/>
          </rPr>
          <t xml:space="preserve">
𝑠𝑝𝑡</t>
        </r>
      </text>
    </comment>
    <comment ref="D18" authorId="0" shapeId="0" xr:uid="{BC6512F2-704C-4877-A569-DDB57CA5664E}">
      <text>
        <r>
          <rPr>
            <b/>
            <sz val="9"/>
            <color indexed="81"/>
            <rFont val="Tahoma"/>
            <family val="2"/>
          </rPr>
          <t xml:space="preserve">Example: A ship of draft= 4.2m floating in a salt water, find new draft of her, if she proceed in fresh water with FWA= 50mm
Dsw= 4.2 m Dfw=?FWA= 50 mm= 0.05 m
Dfw=Dsw + FWA
Dfw= 4.2m + 0.05m= 4.25 m
</t>
        </r>
        <r>
          <rPr>
            <sz val="9"/>
            <color indexed="81"/>
            <rFont val="Tahoma"/>
            <family val="2"/>
          </rPr>
          <t xml:space="preserve">
</t>
        </r>
      </text>
    </comment>
    <comment ref="G20" authorId="0" shapeId="0" xr:uid="{B6A5C29C-7359-4B8B-BB4D-66BA7E16716E}">
      <text>
        <r>
          <rPr>
            <b/>
            <sz val="9"/>
            <color indexed="81"/>
            <rFont val="Tahoma"/>
            <family val="2"/>
          </rPr>
          <t xml:space="preserve">Example: A vessel of 0.542m free board floating in a water of density 1000 kg per Cu.m find new free board of V/L whilst floated in a salt water with 2200 tons displacement, TPC= 18 tons
FB1= 0.542 m ρ1=1 𝑚 3 FB2=? Ρ2=1.025   dispt=2200 tons TPC= 18 t
FB2=FB1 + FWA   
FWA=disp/4*TPC=2200/4*18= 30.555 mm= 0.030 m
FB2= 0.542 + 0.030= 0.572 m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20" authorId="0" shapeId="0" xr:uid="{243209DA-36E9-40FD-AC51-A4D29CC94268}">
      <text>
        <r>
          <rPr>
            <b/>
            <sz val="9"/>
            <color indexed="81"/>
            <rFont val="Tahoma"/>
            <family val="2"/>
          </rPr>
          <t>Example: A Ship with FWA= 150 mm floating in a water of density= 1010 kg per Cu.m find change of draft whilst entering in a water of density= 1025 kg per Cu.m?</t>
        </r>
        <r>
          <rPr>
            <sz val="9"/>
            <color indexed="81"/>
            <rFont val="Tahoma"/>
            <family val="2"/>
          </rPr>
          <t xml:space="preserve">
FWA= 150 mm ρ1= 1.010 𝑚 3 ∆D=? ρ2= 1.025 
∆D= DWA=fwa(psw-pdw)/0.025=150×(1.025−1.010)/0.025== 90 mm</t>
        </r>
      </text>
    </comment>
    <comment ref="D20" authorId="0" shapeId="0" xr:uid="{32F83FE6-73CE-4F26-9C32-278BB08F2A9C}">
      <text>
        <r>
          <rPr>
            <b/>
            <sz val="9"/>
            <color indexed="81"/>
            <rFont val="Tahoma"/>
            <family val="2"/>
          </rPr>
          <t>Example: A Ship of 3.5m draft floating in a salt water, find new draft of ship while She will arrive into water of density 1017 kg per Cu.m with fresh water allowance= 120 mm</t>
        </r>
        <r>
          <rPr>
            <sz val="9"/>
            <color indexed="81"/>
            <rFont val="Tahoma"/>
            <family val="2"/>
          </rPr>
          <t xml:space="preserve">
D1=3.5 m ρ1= 1.025 𝑚 3     D2=?   ρ2= 1.017 𝑚 3  FWA= 120 mm
DDw= Dsw + DWA
DWA=FWA(psw-pDW)/0.025=120×(1.025−1.017)/0.025=120×0.008/0.025
DWA= 38.4 mm= 0.038 m
DDw= Dsw + DWA= 3.5 + 0.038= 3.538 m
</t>
        </r>
      </text>
    </comment>
    <comment ref="G20" authorId="0" shapeId="0" xr:uid="{FF3C59FE-34A5-48B5-9325-E65BF75E5BD7}">
      <text>
        <r>
          <rPr>
            <b/>
            <sz val="9"/>
            <color indexed="81"/>
            <rFont val="Tahoma"/>
            <family val="2"/>
          </rPr>
          <t>Example: A vessel of free board= 3.105 m floating in a 𝑡
water of density= 1.007 determine new free board of vessel when proceed to a water of density= 1025 kg per
Cu.m (FWA= 205 mm)
FB1= 3.105m ρ1= 1.007 𝑚 3 FB2=? ρ2= 1.025  FWA= 205 mm 
FB1= FB2 + DWA
DWA=FWA(p2-p1)/0.025=205×(1.025−1.007)/0.025=205×0.018/0.025=DWA= 147.6 mm= 0.147 m
FB2= 3.105 + 0.147= 3.252 m</t>
        </r>
        <r>
          <rPr>
            <sz val="9"/>
            <color indexed="81"/>
            <rFont val="Tahoma"/>
            <family val="2"/>
          </rPr>
          <t xml:space="preserve">
</t>
        </r>
      </text>
    </comment>
    <comment ref="J21" authorId="0" shapeId="0" xr:uid="{2D471440-95A0-4438-815D-B1AE4CE00CE0}">
      <text>
        <r>
          <rPr>
            <b/>
            <sz val="9"/>
            <color indexed="81"/>
            <rFont val="Tahoma"/>
            <family val="2"/>
          </rPr>
          <t>Example: A Ship is loading in a summer zone in dock water of density 1005 kg per Cu.m FWA= 62.5 mm, TPC= 15 tons. The lower edge of summer load line is in the water line to port and is 5 cm above the water line to starboard side. Find how much more cargo may be loaded if the ship is to be at the correct load draft in salt water?</t>
        </r>
        <r>
          <rPr>
            <sz val="9"/>
            <color indexed="81"/>
            <rFont val="Tahoma"/>
            <family val="2"/>
          </rPr>
          <t xml:space="preserve">
ρDw= 1.005 𝑚 3 FWA= 62.5 mm TPC= 15 t w=?  
DWA=FAW*(psw-pDw)/.025=62.5×(1.025−1.005)/0.025=62.5×0.020/0.025=50 mm = 5 cm
∆D= 5 + DWA= 5 + 5= 10 cm
TPC=w/∆d
w = ∆D X TPC = 10 X 15 = 150 tons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G18" authorId="0" shapeId="0" xr:uid="{C83074ED-29E6-408F-A96B-33F65A16E7ED}">
      <text>
        <r>
          <rPr>
            <sz val="9"/>
            <color indexed="81"/>
            <rFont val="Tahoma"/>
            <family val="2"/>
          </rPr>
          <t xml:space="preserve">Example: A ship of 700 tons displacement has GM= 1.2 m find new Meta centric height of ship while a cargo of 200 tons mass loading in 3.2 m below the central of gravity of ship?
Dispt= 700 t GM= 1.2 m G1M=? d= 3.2 m w= 200 t
G1M= GM + GG1
GG1= w*d/dis+w=200×3.2/700+200=0.71 m
G1M= 1.2 + .071= 1.91 m
</t>
        </r>
      </text>
    </comment>
    <comment ref="G19" authorId="0" shapeId="0" xr:uid="{4F995F21-FDBB-4E87-8C71-C214715FC1BF}">
      <text>
        <r>
          <rPr>
            <b/>
            <sz val="9"/>
            <color indexed="81"/>
            <rFont val="Tahoma"/>
            <family val="2"/>
          </rPr>
          <t xml:space="preserve">Example: A Ship has displacement of 2000 tons has GM=
1.5 m, find new Meta centric height of ship if a weight of 200 tons on board shifted from main deck toward tween deck through a distance of 3 meters vertically on center line of ship?
Dispt= 2000 t GM= 1.5 m G1M=? w= 200 t d= 3 m  
GG1= w*d/dis=200×3/2000=0.3
G1M= GM + GG1= 1.5 + 0.3= 1.8 m
</t>
        </r>
        <r>
          <rPr>
            <sz val="9"/>
            <color indexed="81"/>
            <rFont val="Tahoma"/>
            <family val="2"/>
          </rPr>
          <t xml:space="preserve">
</t>
        </r>
      </text>
    </comment>
    <comment ref="Y19" authorId="0" shapeId="0" xr:uid="{5FD36BB8-F52A-4920-9EC2-5279BD977D7C}">
      <text>
        <r>
          <rPr>
            <sz val="9"/>
            <color indexed="81"/>
            <rFont val="Tahoma"/>
            <family val="2"/>
          </rPr>
          <t xml:space="preserve">Example: A Ship displaces 1500 tons has KM= 9 m, KG= 6.5 m, a weight of 250 tons shifted downward vertically on the center line of ship through a distance of 2.5 m, determined final KG &amp; GM?
w= 1500 t KM= 9 m KG= 6.5 m w= 250 t d= 2.5 m KG1=? G1M=?
GG1= w*d/dis+w=250×2.5/1500=0.41 m
KG1= KG – GG1= 6.5 – 0.41= 6.09 m
G1M= KM – KG1= 9 – 6.09= 2.91 m
</t>
        </r>
      </text>
    </comment>
    <comment ref="A20" authorId="0" shapeId="0" xr:uid="{A759D7FF-5DCD-48FA-B08B-6B0189520693}">
      <text>
        <r>
          <rPr>
            <b/>
            <sz val="9"/>
            <color indexed="81"/>
            <rFont val="Tahoma"/>
            <family val="2"/>
          </rPr>
          <t xml:space="preserve">Example: A Ship displaces 2000 tons has KG= 10.8m, find the KG/GM if a weight of 100 tons mass already loading on center line with Kg= 6m
Dispt= 2000 t KG= 10.8 m KM= 13 m KG1=? G1M=? w= 100 t Kg= 6 m
d= 10.8 – 6= 4.8 m  
GG1=w*d/disp/+w=100×4.8/2000 +100= 0.228 m
KG1= KG – GG1= 10.8 – 0.228
KG1= 10.572 m
G1M= KM – KG1= 13 – 10.572= 2.428 m
</t>
        </r>
        <r>
          <rPr>
            <sz val="9"/>
            <color indexed="81"/>
            <rFont val="Tahoma"/>
            <family val="2"/>
          </rPr>
          <t xml:space="preserve">
</t>
        </r>
      </text>
    </comment>
    <comment ref="M21" authorId="0" shapeId="0" xr:uid="{2F6ECE87-6395-4FF8-B068-1EE1BDB7EF82}">
      <text>
        <r>
          <rPr>
            <sz val="9"/>
            <color indexed="81"/>
            <rFont val="Tahoma"/>
            <family val="2"/>
          </rPr>
          <t xml:space="preserve">Example: A ship displaces 250 tons has KM= 7.2 m, KG= 5 m find vertical shift of center of gravity &amp; new Meta centric
height of ship if a weight of 50 tons with Kg= 7.5 m already loading in center line of ship.
w= 250 t KM= 7.2 m KG= 5 m GG1=? G1M=? w= 50 t Kg= 7.5 m
d= Kg – KG= 7.5 – 5= 2.5 m
GG1=w*d/dis+w=50×2.5/250+50
G1M= GM – GG1 &amp; GM= KM – KG
GM= 7.2 – 5= 2.2 m
G1M= 2.2 – 0.41= 1.79 m
</t>
        </r>
      </text>
    </comment>
    <comment ref="P21" authorId="0" shapeId="0" xr:uid="{3F852874-9181-47E9-8661-7BDF4F20B348}">
      <text>
        <r>
          <rPr>
            <sz val="9"/>
            <color indexed="81"/>
            <rFont val="Tahoma"/>
            <family val="2"/>
          </rPr>
          <t xml:space="preserve">Example: A ship has displacement 1750 tons, KM= 6.5 m, KG= 5.9 m. Calculate vertical shift of G &amp; new Meta centric height of ship if a weight of 300 tons raised with operation is on   kg=3.3  Dispt= 1750  KM= 6.5 m  KG= 5.9 m  w= 300 Kg= 3.3 m  GG1=? G1M=?
d= KG – Kg= 5.9 – 3.3= 2.6 m 
GG1= w*d/dis-w=300×2.6/1750 −300=0.53 m
GM= KM – KG= 6.5 – 5.9= 0.6 m
G1M= GM – GG1= 0.6 – 0.53= 0.07 m
</t>
        </r>
      </text>
    </comment>
    <comment ref="AE22" authorId="0" shapeId="0" xr:uid="{35ABB478-C673-47FD-981C-6E968E0B3AAF}">
      <text>
        <r>
          <rPr>
            <sz val="9"/>
            <color indexed="81"/>
            <rFont val="Tahoma"/>
            <family val="2"/>
          </rPr>
          <t xml:space="preserve">Example: A Vessel 2400 tons displacement has KM= 7 m, KG= 4.1 m, a weight of 200 tons already on board shift from Kg= 2.2 m to Kg= 7.2 m, find vertical shift of ship’s center of gravity &amp; final Meta centric height (operation is on )
Dispt= 2400 t KM= 7 m KG= 4.1 m w= 200 t Kg= 2.2 m Kg1= 7.2 m GG1=? G1M=?
d= Kg1 – Kg= 7.2 – 2.2= 5 m
GG1= w+d/dis=200*4.1/2400=0.41 m
KG1= KG + GG1= 4.1 + 0.41= 4.51 m
G1M= KM – KG1= 7 – 4.51= 2.49 m
  </t>
        </r>
      </text>
    </comment>
    <comment ref="S24" authorId="0" shapeId="0" xr:uid="{43AD9102-07CD-43EC-AA39-80A108D40382}">
      <text>
        <r>
          <rPr>
            <b/>
            <sz val="9"/>
            <color indexed="81"/>
            <rFont val="Tahoma"/>
            <family val="2"/>
          </rPr>
          <t xml:space="preserve">Example: A box shaped vessel of 45 X 10 X 6 m, floating in a salt water, with draft= 4 m and has KG= 4.5 m , KM= 6.4 m, if a weight 200 tons discharged from a distance of 3 m above G on center line, find new GM?
L= 45 m B= 10 m H= 6 m D= 4 m KG= 4.5 m KM= 6.4 m w= 200 t d= 3m ρsw= 1.025 𝑚 3 G1M=?
ispt= L X B X Dsw X ρsw= 45 X 10 X 4 X 1.025= 1845 t
GG1= w*d/dis-w=200×3/1845 −200=0.36 m
KG1= KG – GG1= 4.5 – 0.36= 4.14 m
G1M= KM – KG1= 6.4 – 4.14= 2.26 m
</t>
        </r>
        <r>
          <rPr>
            <sz val="9"/>
            <color indexed="81"/>
            <rFont val="Tahoma"/>
            <family val="2"/>
          </rPr>
          <t xml:space="preserve">
</t>
        </r>
      </text>
    </comment>
  </commentList>
</comments>
</file>

<file path=xl/sharedStrings.xml><?xml version="1.0" encoding="utf-8"?>
<sst xmlns="http://schemas.openxmlformats.org/spreadsheetml/2006/main" count="1444" uniqueCount="465">
  <si>
    <t>P fresh water=1000kg/m3</t>
  </si>
  <si>
    <t>p salt water=1025kg/m3=1.025t/m3</t>
  </si>
  <si>
    <t>RD=ralativ density</t>
  </si>
  <si>
    <t xml:space="preserve">STABILITY </t>
  </si>
  <si>
    <t>L</t>
  </si>
  <si>
    <t>B</t>
  </si>
  <si>
    <t>H</t>
  </si>
  <si>
    <t>M</t>
  </si>
  <si>
    <t>P</t>
  </si>
  <si>
    <t>V</t>
  </si>
  <si>
    <t>calculate M</t>
  </si>
  <si>
    <t>calculate P</t>
  </si>
  <si>
    <t>calculate V</t>
  </si>
  <si>
    <t>RESERVE BOUYNANCY</t>
  </si>
  <si>
    <t>RB=V total-V occupied</t>
  </si>
  <si>
    <t>Vtotal=LBH</t>
  </si>
  <si>
    <t>V occupied =M/pfw</t>
  </si>
  <si>
    <t>V total</t>
  </si>
  <si>
    <t>V occupied</t>
  </si>
  <si>
    <t>RB</t>
  </si>
  <si>
    <t>pfw/psw</t>
  </si>
  <si>
    <t>displacment</t>
  </si>
  <si>
    <t>D</t>
  </si>
  <si>
    <t>psw</t>
  </si>
  <si>
    <t>pb</t>
  </si>
  <si>
    <t>Dead weight</t>
  </si>
  <si>
    <t>light</t>
  </si>
  <si>
    <t>displacment light</t>
  </si>
  <si>
    <t>cargo load&amp; dis</t>
  </si>
  <si>
    <t>,psw</t>
  </si>
  <si>
    <t>psw,pfw</t>
  </si>
  <si>
    <t>free board calculation</t>
  </si>
  <si>
    <t>displac</t>
  </si>
  <si>
    <t xml:space="preserve">free board </t>
  </si>
  <si>
    <t>Water plane area</t>
  </si>
  <si>
    <t>Cw</t>
  </si>
  <si>
    <t>WPA</t>
  </si>
  <si>
    <t>D1/D2=p1/p2</t>
  </si>
  <si>
    <t>DRAUGHT1 CALCULATION</t>
  </si>
  <si>
    <t>D1</t>
  </si>
  <si>
    <t>D2</t>
  </si>
  <si>
    <t>p1</t>
  </si>
  <si>
    <t>p2</t>
  </si>
  <si>
    <t>p</t>
  </si>
  <si>
    <t>KB1</t>
  </si>
  <si>
    <t>KB2</t>
  </si>
  <si>
    <t>D1/D2=p2cb2/p1cb1</t>
  </si>
  <si>
    <t>D2 calculation</t>
  </si>
  <si>
    <t>cb1</t>
  </si>
  <si>
    <t>cb2</t>
  </si>
  <si>
    <t>TPC</t>
  </si>
  <si>
    <t>W</t>
  </si>
  <si>
    <t>W calculation</t>
  </si>
  <si>
    <t>FWA</t>
  </si>
  <si>
    <t>DISPLAC</t>
  </si>
  <si>
    <t>D1-D2</t>
  </si>
  <si>
    <t>Dfw</t>
  </si>
  <si>
    <t>Dsw</t>
  </si>
  <si>
    <t>FB2</t>
  </si>
  <si>
    <t>FB1</t>
  </si>
  <si>
    <t>dis</t>
  </si>
  <si>
    <t>∆</t>
  </si>
  <si>
    <t>∆D</t>
  </si>
  <si>
    <t>∆p</t>
  </si>
  <si>
    <t>DWA</t>
  </si>
  <si>
    <t>Pdw</t>
  </si>
  <si>
    <t>GM</t>
  </si>
  <si>
    <t>G1M</t>
  </si>
  <si>
    <t>kg</t>
  </si>
  <si>
    <t>km</t>
  </si>
  <si>
    <t>KG1</t>
  </si>
  <si>
    <t>KG</t>
  </si>
  <si>
    <t>d</t>
  </si>
  <si>
    <t>GG1</t>
  </si>
  <si>
    <t>KM</t>
  </si>
  <si>
    <t>DIS</t>
  </si>
  <si>
    <t>loading lower CL</t>
  </si>
  <si>
    <t>loading uper CL</t>
  </si>
  <si>
    <t>kg1</t>
  </si>
  <si>
    <t>load&amp; shifting</t>
  </si>
  <si>
    <t>d1</t>
  </si>
  <si>
    <t>d2</t>
  </si>
  <si>
    <t>∆d</t>
  </si>
  <si>
    <t>MOMENT</t>
  </si>
  <si>
    <t xml:space="preserve"> FINAL KG</t>
  </si>
  <si>
    <t>Wx</t>
  </si>
  <si>
    <t>KGw</t>
  </si>
  <si>
    <t>xKG</t>
  </si>
  <si>
    <t>Psw</t>
  </si>
  <si>
    <t>KB</t>
  </si>
  <si>
    <t>BM</t>
  </si>
  <si>
    <t>DISPL</t>
  </si>
  <si>
    <t>BOX SHAPE</t>
  </si>
  <si>
    <t>PQ</t>
  </si>
  <si>
    <t>ANGEL OF HEEL</t>
  </si>
  <si>
    <t>Ѳ</t>
  </si>
  <si>
    <t>DISPLACMENT*(GM+0.5*BM*TAN^2 Ѳ)*SINѲ</t>
  </si>
  <si>
    <t xml:space="preserve">MOMENT ST ST </t>
  </si>
  <si>
    <t>M ST ST</t>
  </si>
  <si>
    <t>Ѳ1</t>
  </si>
  <si>
    <t>Ѳ2</t>
  </si>
  <si>
    <t xml:space="preserve">DIS </t>
  </si>
  <si>
    <t>M ST ST1</t>
  </si>
  <si>
    <t>M ST ST2</t>
  </si>
  <si>
    <t>GZ</t>
  </si>
  <si>
    <t>FREE SURFAC EFFECT</t>
  </si>
  <si>
    <t>FSE</t>
  </si>
  <si>
    <t>n</t>
  </si>
  <si>
    <t>VLG</t>
  </si>
  <si>
    <t>N</t>
  </si>
  <si>
    <t>h/2</t>
  </si>
  <si>
    <t>G1Gv</t>
  </si>
  <si>
    <t>GM DISCHARG</t>
  </si>
  <si>
    <t>GGv</t>
  </si>
  <si>
    <t>v</t>
  </si>
  <si>
    <t>GMnew</t>
  </si>
  <si>
    <t>LIST</t>
  </si>
  <si>
    <t>moment cl stbd</t>
  </si>
  <si>
    <t>moment cl port</t>
  </si>
  <si>
    <t>moment  to changtrim</t>
  </si>
  <si>
    <t>g cl stbd</t>
  </si>
  <si>
    <t>g cl port</t>
  </si>
  <si>
    <t xml:space="preserve"> load &amp;dis displacment</t>
  </si>
  <si>
    <t xml:space="preserve"> final list</t>
  </si>
  <si>
    <t>TAN</t>
  </si>
  <si>
    <t>final  list calculation</t>
  </si>
  <si>
    <t>tan</t>
  </si>
  <si>
    <t>rad</t>
  </si>
  <si>
    <t>list</t>
  </si>
  <si>
    <t>KM-KG</t>
  </si>
  <si>
    <t>GM=</t>
  </si>
  <si>
    <t>W*D/DISPLASMENT</t>
  </si>
  <si>
    <t>GG1=</t>
  </si>
  <si>
    <r>
      <t>TAN-1(</t>
    </r>
    <r>
      <rPr>
        <sz val="11"/>
        <color rgb="FFFF0000"/>
        <rFont val="Calibri"/>
        <family val="2"/>
        <scheme val="minor"/>
      </rPr>
      <t>GG1</t>
    </r>
    <r>
      <rPr>
        <sz val="11"/>
        <color theme="1"/>
        <rFont val="Calibri"/>
        <family val="2"/>
        <scheme val="minor"/>
      </rPr>
      <t>/</t>
    </r>
    <r>
      <rPr>
        <sz val="11"/>
        <color rgb="FFFF0000"/>
        <rFont val="Calibri"/>
        <family val="2"/>
        <scheme val="minor"/>
      </rPr>
      <t>GM</t>
    </r>
    <r>
      <rPr>
        <sz val="11"/>
        <color theme="1"/>
        <rFont val="Calibri"/>
        <family val="2"/>
        <scheme val="minor"/>
      </rPr>
      <t>)</t>
    </r>
  </si>
  <si>
    <t>LIST=</t>
  </si>
  <si>
    <t>formula</t>
  </si>
  <si>
    <t>distance calculation</t>
  </si>
  <si>
    <t>LIST calculation</t>
  </si>
  <si>
    <t xml:space="preserve">new draught </t>
  </si>
  <si>
    <t>mid drrught</t>
  </si>
  <si>
    <t>bodily sinkage 4</t>
  </si>
  <si>
    <t>change of trim 4</t>
  </si>
  <si>
    <t>bodily sinkage 3</t>
  </si>
  <si>
    <t>change of trim 3</t>
  </si>
  <si>
    <t>bodily sinkage 2</t>
  </si>
  <si>
    <t>change of trim 2</t>
  </si>
  <si>
    <t>bodily sinkage 1</t>
  </si>
  <si>
    <t>change of trim 1</t>
  </si>
  <si>
    <t xml:space="preserve">old drought </t>
  </si>
  <si>
    <t>fwd</t>
  </si>
  <si>
    <t xml:space="preserve">aft </t>
  </si>
  <si>
    <t>change 4</t>
  </si>
  <si>
    <t>change 3</t>
  </si>
  <si>
    <t>change 2</t>
  </si>
  <si>
    <t>change 1</t>
  </si>
  <si>
    <t>Lcf</t>
  </si>
  <si>
    <t>mctc</t>
  </si>
  <si>
    <t>tpc</t>
  </si>
  <si>
    <t>Lbp</t>
  </si>
  <si>
    <t>L4</t>
  </si>
  <si>
    <t>L3</t>
  </si>
  <si>
    <t>L2</t>
  </si>
  <si>
    <t>aft</t>
  </si>
  <si>
    <t>L1</t>
  </si>
  <si>
    <t>hold4</t>
  </si>
  <si>
    <t>displasment</t>
  </si>
  <si>
    <t>hold3</t>
  </si>
  <si>
    <t>l fwd</t>
  </si>
  <si>
    <t>hold2</t>
  </si>
  <si>
    <t>l aft</t>
  </si>
  <si>
    <t>hold1</t>
  </si>
  <si>
    <t>NEXT</t>
  </si>
  <si>
    <t>PREVIOUS</t>
  </si>
  <si>
    <t>load master</t>
  </si>
  <si>
    <t xml:space="preserve">aft drrught </t>
  </si>
  <si>
    <t>fwd drrught</t>
  </si>
  <si>
    <t>DISP</t>
  </si>
  <si>
    <t>S</t>
  </si>
  <si>
    <t xml:space="preserve"> shift TO STBD</t>
  </si>
  <si>
    <t xml:space="preserve"> shift TO PORT</t>
  </si>
  <si>
    <t>KG calculation</t>
  </si>
  <si>
    <t>GG2</t>
  </si>
  <si>
    <t>XM</t>
  </si>
  <si>
    <t>dV</t>
  </si>
  <si>
    <t>dH</t>
  </si>
  <si>
    <t>LIST downward</t>
  </si>
  <si>
    <t>Example 1</t>
  </si>
  <si>
    <t>Example2</t>
  </si>
  <si>
    <t>Example3</t>
  </si>
  <si>
    <t>RB calculate</t>
  </si>
  <si>
    <t>Example 2</t>
  </si>
  <si>
    <t>GRT</t>
  </si>
  <si>
    <t>NRT</t>
  </si>
  <si>
    <t>Dlight</t>
  </si>
  <si>
    <t>D light</t>
  </si>
  <si>
    <t>Dload</t>
  </si>
  <si>
    <t xml:space="preserve">Dis light </t>
  </si>
  <si>
    <t xml:space="preserve">Dis load </t>
  </si>
  <si>
    <t>D load</t>
  </si>
  <si>
    <t>Example 4</t>
  </si>
  <si>
    <t>Example 3</t>
  </si>
  <si>
    <t>Example 5</t>
  </si>
  <si>
    <t>cb</t>
  </si>
  <si>
    <t>displacment  calculation</t>
  </si>
  <si>
    <t>cb load</t>
  </si>
  <si>
    <t>cb light</t>
  </si>
  <si>
    <t>dis load</t>
  </si>
  <si>
    <t>dis light</t>
  </si>
  <si>
    <t>Dead weight  calculation</t>
  </si>
  <si>
    <t>psw1</t>
  </si>
  <si>
    <t>psw2</t>
  </si>
  <si>
    <t>W  calculation</t>
  </si>
  <si>
    <t>cb 1</t>
  </si>
  <si>
    <t>dis 1</t>
  </si>
  <si>
    <t>dis2</t>
  </si>
  <si>
    <t>Example 6</t>
  </si>
  <si>
    <t xml:space="preserve"> Water area plane (Cw)</t>
  </si>
  <si>
    <t xml:space="preserve">dispt1/dispt2= LBD1ρ1Cb1/LBD2ρ2Cb2 </t>
  </si>
  <si>
    <t>dispt1/dispt2= p1/p2</t>
  </si>
  <si>
    <t>w calculation</t>
  </si>
  <si>
    <t>w</t>
  </si>
  <si>
    <t>Cb1</t>
  </si>
  <si>
    <t>dis 2</t>
  </si>
  <si>
    <t>Example 7</t>
  </si>
  <si>
    <t>Cb2</t>
  </si>
  <si>
    <t>dis  calculation</t>
  </si>
  <si>
    <t>Example 8</t>
  </si>
  <si>
    <t>dis1</t>
  </si>
  <si>
    <t>Example 9</t>
  </si>
  <si>
    <t>Example 10</t>
  </si>
  <si>
    <t>Example 11</t>
  </si>
  <si>
    <t>KB calculation</t>
  </si>
  <si>
    <t>TPC(Ton per Centimeter)</t>
  </si>
  <si>
    <t>FWA( fresh Water  allowance)</t>
  </si>
  <si>
    <t>Density</t>
  </si>
  <si>
    <t>p=Density</t>
  </si>
  <si>
    <t>m=weight</t>
  </si>
  <si>
    <t>v=volume</t>
  </si>
  <si>
    <t>L=long</t>
  </si>
  <si>
    <t>B=width</t>
  </si>
  <si>
    <t>RD=ه چگالی اب شیرین /چگالی هر  ماد</t>
  </si>
  <si>
    <t>D=draught</t>
  </si>
  <si>
    <t>H=hight</t>
  </si>
  <si>
    <t>Light Displacement</t>
  </si>
  <si>
    <t>Load Displacement</t>
  </si>
  <si>
    <t>Present Displacement</t>
  </si>
  <si>
    <t>Dead Weight</t>
  </si>
  <si>
    <t>Water plane area coefficient(Cw)</t>
  </si>
  <si>
    <t>dis=LBD p1 cb1</t>
  </si>
  <si>
    <t>dis1=dis2</t>
  </si>
  <si>
    <r>
      <t>W=</t>
    </r>
    <r>
      <rPr>
        <sz val="11"/>
        <color rgb="FFFF0000"/>
        <rFont val="Calibri"/>
        <family val="2"/>
        <scheme val="minor"/>
      </rPr>
      <t>dis 1-dis2</t>
    </r>
  </si>
  <si>
    <r>
      <t>displacment load=</t>
    </r>
    <r>
      <rPr>
        <sz val="11"/>
        <color rgb="FFFF0000"/>
        <rFont val="Calibri"/>
        <family val="2"/>
        <scheme val="minor"/>
      </rPr>
      <t>LBD1 psw 1pb</t>
    </r>
  </si>
  <si>
    <r>
      <t>displacment1=</t>
    </r>
    <r>
      <rPr>
        <sz val="11"/>
        <color rgb="FFFF0000"/>
        <rFont val="Calibri"/>
        <family val="2"/>
        <scheme val="minor"/>
      </rPr>
      <t>LBD p1 cb1</t>
    </r>
  </si>
  <si>
    <r>
      <t>displacment2=</t>
    </r>
    <r>
      <rPr>
        <sz val="11"/>
        <color rgb="FFFF0000"/>
        <rFont val="Calibri"/>
        <family val="2"/>
        <scheme val="minor"/>
      </rPr>
      <t>LBD p2 cb2</t>
    </r>
  </si>
  <si>
    <r>
      <t>Dead weight=</t>
    </r>
    <r>
      <rPr>
        <sz val="11"/>
        <color rgb="FFFF0000"/>
        <rFont val="Calibri"/>
        <family val="2"/>
        <scheme val="minor"/>
      </rPr>
      <t>dis load-dis light</t>
    </r>
  </si>
  <si>
    <r>
      <t>Dead weight=</t>
    </r>
    <r>
      <rPr>
        <sz val="10"/>
        <color rgb="FFFF0000"/>
        <rFont val="Calibri"/>
        <family val="2"/>
        <scheme val="minor"/>
      </rPr>
      <t>dis load-dis light</t>
    </r>
  </si>
  <si>
    <r>
      <t xml:space="preserve">Cw= </t>
    </r>
    <r>
      <rPr>
        <sz val="11"/>
        <color rgb="FFFF0000"/>
        <rFont val="Calibri"/>
        <family val="2"/>
        <scheme val="minor"/>
      </rPr>
      <t xml:space="preserve">area of water plan/LB </t>
    </r>
    <r>
      <rPr>
        <sz val="11"/>
        <color theme="1"/>
        <rFont val="Calibri"/>
        <family val="2"/>
        <scheme val="minor"/>
      </rPr>
      <t xml:space="preserve">                                                                      </t>
    </r>
  </si>
  <si>
    <r>
      <t>WPA=</t>
    </r>
    <r>
      <rPr>
        <sz val="11"/>
        <color rgb="FFFF0000"/>
        <rFont val="Calibri"/>
        <family val="2"/>
        <scheme val="minor"/>
      </rPr>
      <t>Cw L B</t>
    </r>
  </si>
  <si>
    <r>
      <t>p-=</t>
    </r>
    <r>
      <rPr>
        <sz val="11"/>
        <color rgb="FFFF0000"/>
        <rFont val="Calibri"/>
        <family val="2"/>
        <scheme val="minor"/>
      </rPr>
      <t>m/v</t>
    </r>
  </si>
  <si>
    <r>
      <t>v=</t>
    </r>
    <r>
      <rPr>
        <sz val="11"/>
        <color rgb="FFFF0000"/>
        <rFont val="Calibri"/>
        <family val="2"/>
        <scheme val="minor"/>
      </rPr>
      <t>L*B*H</t>
    </r>
  </si>
  <si>
    <r>
      <t xml:space="preserve">Dead Weight = </t>
    </r>
    <r>
      <rPr>
        <sz val="11"/>
        <color rgb="FFFF0000"/>
        <rFont val="Calibri"/>
        <family val="2"/>
        <scheme val="minor"/>
      </rPr>
      <t xml:space="preserve">Dispt </t>
    </r>
    <r>
      <rPr>
        <vertAlign val="subscript"/>
        <sz val="11"/>
        <color rgb="FFFF0000"/>
        <rFont val="Arial"/>
        <family val="2"/>
      </rPr>
      <t>Load</t>
    </r>
    <r>
      <rPr>
        <sz val="11"/>
        <color rgb="FFFF0000"/>
        <rFont val="Arial"/>
        <family val="2"/>
      </rPr>
      <t xml:space="preserve"> </t>
    </r>
    <r>
      <rPr>
        <sz val="11"/>
        <color rgb="FFFF0000"/>
        <rFont val="Trebuchet MS"/>
        <family val="2"/>
      </rPr>
      <t xml:space="preserve">– </t>
    </r>
    <r>
      <rPr>
        <sz val="11"/>
        <color rgb="FFFF0000"/>
        <rFont val="Arial"/>
        <family val="2"/>
      </rPr>
      <t xml:space="preserve">Dispt </t>
    </r>
    <r>
      <rPr>
        <vertAlign val="subscript"/>
        <sz val="11"/>
        <color rgb="FFFF0000"/>
        <rFont val="Arial"/>
        <family val="2"/>
      </rPr>
      <t>Light</t>
    </r>
  </si>
  <si>
    <r>
      <t>Present Dispt</t>
    </r>
    <r>
      <rPr>
        <vertAlign val="subscript"/>
        <sz val="12"/>
        <color rgb="FF000000"/>
        <rFont val="Arial"/>
        <family val="2"/>
      </rPr>
      <t>1</t>
    </r>
    <r>
      <rPr>
        <sz val="12"/>
        <color rgb="FF000000"/>
        <rFont val="Arial"/>
        <family val="2"/>
      </rPr>
      <t>=</t>
    </r>
    <r>
      <rPr>
        <sz val="12"/>
        <color rgb="FFFF0000"/>
        <rFont val="Arial"/>
        <family val="2"/>
      </rPr>
      <t xml:space="preserve"> L B D</t>
    </r>
    <r>
      <rPr>
        <vertAlign val="subscript"/>
        <sz val="12"/>
        <color rgb="FFFF0000"/>
        <rFont val="Arial"/>
        <family val="2"/>
      </rPr>
      <t>1</t>
    </r>
    <r>
      <rPr>
        <sz val="12"/>
        <color rgb="FFFF0000"/>
        <rFont val="Arial"/>
        <family val="2"/>
      </rPr>
      <t xml:space="preserve"> </t>
    </r>
    <r>
      <rPr>
        <sz val="12"/>
        <color rgb="FFFF0000"/>
        <rFont val="Trebuchet MS"/>
        <family val="2"/>
      </rPr>
      <t>ρ</t>
    </r>
    <r>
      <rPr>
        <vertAlign val="subscript"/>
        <sz val="12"/>
        <color rgb="FFFF0000"/>
        <rFont val="Arial"/>
        <family val="2"/>
      </rPr>
      <t>1</t>
    </r>
  </si>
  <si>
    <r>
      <t>Present Dispt</t>
    </r>
    <r>
      <rPr>
        <vertAlign val="subscript"/>
        <sz val="12"/>
        <color rgb="FF000000"/>
        <rFont val="Arial"/>
        <family val="2"/>
      </rPr>
      <t>2</t>
    </r>
    <r>
      <rPr>
        <sz val="12"/>
        <color rgb="FF000000"/>
        <rFont val="Arial"/>
        <family val="2"/>
      </rPr>
      <t xml:space="preserve">= </t>
    </r>
    <r>
      <rPr>
        <sz val="12"/>
        <color rgb="FFFF0000"/>
        <rFont val="Arial"/>
        <family val="2"/>
      </rPr>
      <t>L B D</t>
    </r>
    <r>
      <rPr>
        <vertAlign val="subscript"/>
        <sz val="12"/>
        <color rgb="FFFF0000"/>
        <rFont val="Arial"/>
        <family val="2"/>
      </rPr>
      <t>1</t>
    </r>
    <r>
      <rPr>
        <sz val="12"/>
        <color rgb="FFFF0000"/>
        <rFont val="Arial"/>
        <family val="2"/>
      </rPr>
      <t xml:space="preserve"> </t>
    </r>
    <r>
      <rPr>
        <sz val="12"/>
        <color rgb="FFFF0000"/>
        <rFont val="Trebuchet MS"/>
        <family val="2"/>
      </rPr>
      <t>ρ</t>
    </r>
    <r>
      <rPr>
        <vertAlign val="subscript"/>
        <sz val="12"/>
        <color rgb="FFFF0000"/>
        <rFont val="Arial"/>
        <family val="2"/>
      </rPr>
      <t>2</t>
    </r>
  </si>
  <si>
    <r>
      <t>W=</t>
    </r>
    <r>
      <rPr>
        <sz val="11"/>
        <color rgb="FFFF0000"/>
        <rFont val="Calibri"/>
        <family val="2"/>
        <scheme val="minor"/>
      </rPr>
      <t>Dispt1- Dispt2</t>
    </r>
  </si>
  <si>
    <r>
      <t>Dispt light =</t>
    </r>
    <r>
      <rPr>
        <sz val="11"/>
        <color rgb="FFFF0000"/>
        <rFont val="Arial"/>
        <family val="2"/>
      </rPr>
      <t xml:space="preserve"> L B D light </t>
    </r>
    <r>
      <rPr>
        <sz val="11"/>
        <color rgb="FFFF0000"/>
        <rFont val="Trebuchet MS"/>
        <family val="2"/>
      </rPr>
      <t>ρ</t>
    </r>
    <r>
      <rPr>
        <sz val="11"/>
        <color rgb="FFFF0000"/>
        <rFont val="Arial"/>
        <family val="2"/>
      </rPr>
      <t>sw</t>
    </r>
  </si>
  <si>
    <r>
      <t xml:space="preserve">Disptload = </t>
    </r>
    <r>
      <rPr>
        <sz val="11"/>
        <color rgb="FFFF0000"/>
        <rFont val="Arial"/>
        <family val="2"/>
      </rPr>
      <t>L B Dload  ρsw</t>
    </r>
  </si>
  <si>
    <r>
      <t>D2=</t>
    </r>
    <r>
      <rPr>
        <sz val="11"/>
        <color rgb="FFFF0000"/>
        <rFont val="Calibri"/>
        <family val="2"/>
        <scheme val="minor"/>
      </rPr>
      <t>D1p2cb2/p1cb1</t>
    </r>
  </si>
  <si>
    <r>
      <t>D2=</t>
    </r>
    <r>
      <rPr>
        <sz val="11"/>
        <color rgb="FFFF0000"/>
        <rFont val="Calibri"/>
        <family val="2"/>
        <scheme val="minor"/>
      </rPr>
      <t>D1p1/p2</t>
    </r>
  </si>
  <si>
    <r>
      <t xml:space="preserve">Present Dispt1= </t>
    </r>
    <r>
      <rPr>
        <sz val="11"/>
        <color rgb="FFFF0000"/>
        <rFont val="Calibri"/>
        <family val="2"/>
        <scheme val="minor"/>
      </rPr>
      <t>L B D1 ρ1</t>
    </r>
  </si>
  <si>
    <r>
      <t xml:space="preserve">Present Dispt2= </t>
    </r>
    <r>
      <rPr>
        <sz val="11"/>
        <color rgb="FFFF0000"/>
        <rFont val="Calibri"/>
        <family val="2"/>
        <scheme val="minor"/>
      </rPr>
      <t>L B D1 ρ2</t>
    </r>
  </si>
  <si>
    <r>
      <t>displacment light=</t>
    </r>
    <r>
      <rPr>
        <sz val="11"/>
        <color rgb="FFFF0000"/>
        <rFont val="Calibri"/>
        <family val="2"/>
        <scheme val="minor"/>
      </rPr>
      <t>LBD2 psw2 pb</t>
    </r>
  </si>
  <si>
    <r>
      <t xml:space="preserve">dispt= </t>
    </r>
    <r>
      <rPr>
        <sz val="11"/>
        <color rgb="FFFF0000"/>
        <rFont val="Calibri"/>
        <family val="2"/>
        <scheme val="minor"/>
      </rPr>
      <t>L B D ρ Cb</t>
    </r>
  </si>
  <si>
    <r>
      <t xml:space="preserve">disptlight= </t>
    </r>
    <r>
      <rPr>
        <sz val="11"/>
        <color rgb="FFFF0000"/>
        <rFont val="Calibri"/>
        <family val="2"/>
        <scheme val="minor"/>
      </rPr>
      <t>L B Dlight ρsw Cb light</t>
    </r>
  </si>
  <si>
    <r>
      <t>disptload=</t>
    </r>
    <r>
      <rPr>
        <sz val="11"/>
        <color rgb="FFFF0000"/>
        <rFont val="Calibri"/>
        <family val="2"/>
        <scheme val="minor"/>
      </rPr>
      <t xml:space="preserve"> L B Dload ρsw Cb load</t>
    </r>
  </si>
  <si>
    <r>
      <t xml:space="preserve">Dead Weight= </t>
    </r>
    <r>
      <rPr>
        <sz val="11"/>
        <color rgb="FFFF0000"/>
        <rFont val="Calibri"/>
        <family val="2"/>
        <scheme val="minor"/>
      </rPr>
      <t xml:space="preserve">l disptload – disptlight l </t>
    </r>
  </si>
  <si>
    <r>
      <t>Present dispt1=</t>
    </r>
    <r>
      <rPr>
        <sz val="11"/>
        <color rgb="FFFF0000"/>
        <rFont val="Calibri"/>
        <family val="2"/>
        <scheme val="minor"/>
      </rPr>
      <t xml:space="preserve"> L B D1 ρ1 Cb 1 </t>
    </r>
  </si>
  <si>
    <r>
      <t>Present dispt2=</t>
    </r>
    <r>
      <rPr>
        <sz val="11"/>
        <color rgb="FFFF0000"/>
        <rFont val="Calibri"/>
        <family val="2"/>
        <scheme val="minor"/>
      </rPr>
      <t xml:space="preserve"> L B D2 ρ2 Cb 2 </t>
    </r>
  </si>
  <si>
    <r>
      <t xml:space="preserve">Wload/discharged = </t>
    </r>
    <r>
      <rPr>
        <sz val="11"/>
        <color rgb="FFFF0000"/>
        <rFont val="Calibri"/>
        <family val="2"/>
        <scheme val="minor"/>
      </rPr>
      <t>l dispt2 – dispt1 l</t>
    </r>
  </si>
  <si>
    <r>
      <t>Fb=</t>
    </r>
    <r>
      <rPr>
        <sz val="11"/>
        <color rgb="FFFF0000"/>
        <rFont val="Calibri"/>
        <family val="2"/>
        <scheme val="minor"/>
      </rPr>
      <t xml:space="preserve"> H – D</t>
    </r>
  </si>
  <si>
    <r>
      <t xml:space="preserve">dispt= </t>
    </r>
    <r>
      <rPr>
        <sz val="11"/>
        <color rgb="FFFF0000"/>
        <rFont val="Calibri"/>
        <family val="2"/>
        <scheme val="minor"/>
      </rPr>
      <t>L B D ρ</t>
    </r>
    <r>
      <rPr>
        <sz val="11"/>
        <color theme="1"/>
        <rFont val="Calibri"/>
        <family val="2"/>
        <scheme val="minor"/>
      </rPr>
      <t xml:space="preserve"> </t>
    </r>
  </si>
  <si>
    <r>
      <t>D=</t>
    </r>
    <r>
      <rPr>
        <sz val="11"/>
        <color rgb="FFFF0000"/>
        <rFont val="Calibri"/>
        <family val="2"/>
        <scheme val="minor"/>
      </rPr>
      <t>dis/LBp</t>
    </r>
  </si>
  <si>
    <t>Block coefficient(cb)</t>
  </si>
  <si>
    <r>
      <t>dispt=</t>
    </r>
    <r>
      <rPr>
        <sz val="11"/>
        <color rgb="FFFF0000"/>
        <rFont val="Calibri"/>
        <family val="2"/>
        <scheme val="minor"/>
      </rPr>
      <t xml:space="preserve"> L B D ρ Cb</t>
    </r>
  </si>
  <si>
    <r>
      <t>DW=</t>
    </r>
    <r>
      <rPr>
        <sz val="11"/>
        <color rgb="FFFF0000"/>
        <rFont val="Calibri"/>
        <family val="2"/>
        <scheme val="minor"/>
      </rPr>
      <t xml:space="preserve">dispt2 – dispt1 </t>
    </r>
  </si>
  <si>
    <r>
      <t>W=</t>
    </r>
    <r>
      <rPr>
        <sz val="11"/>
        <color rgb="FFFF0000"/>
        <rFont val="Calibri"/>
        <family val="2"/>
        <scheme val="minor"/>
      </rPr>
      <t>dispt2 – dispt1</t>
    </r>
  </si>
  <si>
    <t>Cw =𝑎𝑟𝑒𝑎 𝑜𝑓 𝑤𝑎𝑡𝑒𝑟 𝑝𝑙𝑎𝑛𝑒/LB</t>
  </si>
  <si>
    <r>
      <t>WPA=</t>
    </r>
    <r>
      <rPr>
        <sz val="11"/>
        <color rgb="FFFF0000"/>
        <rFont val="Calibri"/>
        <family val="2"/>
        <scheme val="minor"/>
      </rPr>
      <t xml:space="preserve"> Cw x L x B</t>
    </r>
  </si>
  <si>
    <r>
      <t>dispt1=</t>
    </r>
    <r>
      <rPr>
        <sz val="11"/>
        <color rgb="FFFF0000"/>
        <rFont val="Calibri"/>
        <family val="2"/>
        <scheme val="minor"/>
      </rPr>
      <t xml:space="preserve"> LBD1ρ1Cb1 </t>
    </r>
  </si>
  <si>
    <r>
      <t xml:space="preserve">dispt2= </t>
    </r>
    <r>
      <rPr>
        <sz val="11"/>
        <color rgb="FFFF0000"/>
        <rFont val="Calibri"/>
        <family val="2"/>
        <scheme val="minor"/>
      </rPr>
      <t xml:space="preserve">LBD2ρ2Cb2 </t>
    </r>
  </si>
  <si>
    <r>
      <t>WPA=</t>
    </r>
    <r>
      <rPr>
        <sz val="11"/>
        <color rgb="FFFF0000"/>
        <rFont val="Calibri"/>
        <family val="2"/>
        <scheme val="minor"/>
      </rPr>
      <t>Cw*L*B</t>
    </r>
  </si>
  <si>
    <t>dis1/dis2=p1/p2</t>
  </si>
  <si>
    <t>p2 calculation</t>
  </si>
  <si>
    <r>
      <t>w=</t>
    </r>
    <r>
      <rPr>
        <sz val="11"/>
        <color rgb="FFFF0000"/>
        <rFont val="Calibri"/>
        <family val="2"/>
        <scheme val="minor"/>
      </rPr>
      <t>dis2-dis1</t>
    </r>
  </si>
  <si>
    <r>
      <t>dis2=</t>
    </r>
    <r>
      <rPr>
        <sz val="11"/>
        <color rgb="FFFF0000"/>
        <rFont val="Calibri"/>
        <family val="2"/>
        <scheme val="minor"/>
      </rPr>
      <t>dis1*p2/p1</t>
    </r>
  </si>
  <si>
    <r>
      <t>p2=</t>
    </r>
    <r>
      <rPr>
        <sz val="11"/>
        <color rgb="FFFF0000"/>
        <rFont val="Calibri"/>
        <family val="2"/>
        <scheme val="minor"/>
      </rPr>
      <t>dis1*p1/dis2</t>
    </r>
  </si>
  <si>
    <r>
      <t>dis2=</t>
    </r>
    <r>
      <rPr>
        <sz val="11"/>
        <color rgb="FFFF0000"/>
        <rFont val="Calibri"/>
        <family val="2"/>
        <scheme val="minor"/>
      </rPr>
      <t>dis1*D2/D1</t>
    </r>
  </si>
  <si>
    <r>
      <t>w=</t>
    </r>
    <r>
      <rPr>
        <sz val="11"/>
        <color rgb="FFFF0000"/>
        <rFont val="Calibri"/>
        <family val="2"/>
        <scheme val="minor"/>
      </rPr>
      <t>dis1-dis2</t>
    </r>
  </si>
  <si>
    <r>
      <t>D2=</t>
    </r>
    <r>
      <rPr>
        <sz val="11"/>
        <color rgb="FFFF0000"/>
        <rFont val="Calibri"/>
        <family val="2"/>
        <scheme val="minor"/>
      </rPr>
      <t>D1*p1/p2</t>
    </r>
  </si>
  <si>
    <t>FORMULA</t>
  </si>
  <si>
    <r>
      <t>D1=</t>
    </r>
    <r>
      <rPr>
        <sz val="11"/>
        <color rgb="FFFF0000"/>
        <rFont val="Calibri"/>
        <family val="2"/>
        <scheme val="minor"/>
      </rPr>
      <t>2*KB1</t>
    </r>
  </si>
  <si>
    <r>
      <t>KB2=</t>
    </r>
    <r>
      <rPr>
        <sz val="11"/>
        <color rgb="FFFF0000"/>
        <rFont val="Calibri"/>
        <family val="2"/>
        <scheme val="minor"/>
      </rPr>
      <t>D/2</t>
    </r>
  </si>
  <si>
    <t>LBD1p1cb1=== &gt; Dispt1= LBD1ρ1 Cb1</t>
  </si>
  <si>
    <t>LBD2p2cb2=== &gt; Dispt2= LBD2ρ2 Cb2</t>
  </si>
  <si>
    <t>dispt 1/dispt2=𝐿𝐵𝐷1𝜌1Cb 1/𝐿𝐵𝐷2𝜌2Cb 2</t>
  </si>
  <si>
    <t>D1/D2=𝜌2Cb 2/𝜌1Cb 1</t>
  </si>
  <si>
    <r>
      <t>D2=</t>
    </r>
    <r>
      <rPr>
        <sz val="11"/>
        <color rgb="FFFF0000"/>
        <rFont val="Arial"/>
        <family val="2"/>
      </rPr>
      <t>D1*p1*cb1/p2*cb2</t>
    </r>
  </si>
  <si>
    <r>
      <t>D2=</t>
    </r>
    <r>
      <rPr>
        <sz val="11"/>
        <color rgb="FFFF0000"/>
        <rFont val="Calibri"/>
        <family val="2"/>
        <scheme val="minor"/>
      </rPr>
      <t>D1*p1*cb1/p2*cb2</t>
    </r>
  </si>
  <si>
    <r>
      <t>TPC=</t>
    </r>
    <r>
      <rPr>
        <sz val="11"/>
        <color rgb="FFFF0000"/>
        <rFont val="Calibri"/>
        <family val="2"/>
        <scheme val="minor"/>
      </rPr>
      <t>W/D1-D2</t>
    </r>
  </si>
  <si>
    <r>
      <t>TPC=</t>
    </r>
    <r>
      <rPr>
        <sz val="11"/>
        <color rgb="FFFF0000"/>
        <rFont val="Calibri"/>
        <family val="2"/>
        <scheme val="minor"/>
      </rPr>
      <t>WPA*P/100</t>
    </r>
  </si>
  <si>
    <r>
      <t>TPC=</t>
    </r>
    <r>
      <rPr>
        <sz val="11"/>
        <color rgb="FFFF0000"/>
        <rFont val="Calibri"/>
        <family val="2"/>
        <scheme val="minor"/>
      </rPr>
      <t>DISPLACMENT/4FWA</t>
    </r>
  </si>
  <si>
    <r>
      <t>TPC=</t>
    </r>
    <r>
      <rPr>
        <sz val="11"/>
        <color rgb="FFFF0000"/>
        <rFont val="Calibri"/>
        <family val="2"/>
        <scheme val="minor"/>
      </rPr>
      <t>W/∆D</t>
    </r>
  </si>
  <si>
    <r>
      <t>∆D=</t>
    </r>
    <r>
      <rPr>
        <sz val="11"/>
        <color rgb="FFFF0000"/>
        <rFont val="Calibri"/>
        <family val="2"/>
        <scheme val="minor"/>
      </rPr>
      <t>D2-D1</t>
    </r>
  </si>
  <si>
    <r>
      <t>W=</t>
    </r>
    <r>
      <rPr>
        <sz val="11"/>
        <color rgb="FFFF0000"/>
        <rFont val="Calibri"/>
        <family val="2"/>
        <scheme val="minor"/>
      </rPr>
      <t>TPC*∆D</t>
    </r>
  </si>
  <si>
    <r>
      <t xml:space="preserve">TPC= </t>
    </r>
    <r>
      <rPr>
        <sz val="11"/>
        <color rgb="FFFF0000"/>
        <rFont val="Calibri"/>
        <family val="2"/>
        <scheme val="minor"/>
      </rPr>
      <t xml:space="preserve"> CM</t>
    </r>
  </si>
  <si>
    <r>
      <t>FWA=</t>
    </r>
    <r>
      <rPr>
        <sz val="11"/>
        <color rgb="FFFF0000"/>
        <rFont val="Calibri"/>
        <family val="2"/>
        <scheme val="minor"/>
      </rPr>
      <t>DISPLC/4*TPC</t>
    </r>
  </si>
  <si>
    <r>
      <t xml:space="preserve">Dsw= </t>
    </r>
    <r>
      <rPr>
        <sz val="11"/>
        <color rgb="FFFF0000"/>
        <rFont val="Calibri"/>
        <family val="2"/>
        <scheme val="minor"/>
      </rPr>
      <t xml:space="preserve">Dfw – FWA </t>
    </r>
  </si>
  <si>
    <r>
      <t xml:space="preserve">Dfw= </t>
    </r>
    <r>
      <rPr>
        <sz val="11"/>
        <color rgb="FFFF0000"/>
        <rFont val="Calibri"/>
        <family val="2"/>
        <scheme val="minor"/>
      </rPr>
      <t xml:space="preserve">Dsw + FWA </t>
    </r>
  </si>
  <si>
    <r>
      <t xml:space="preserve">FBsw= </t>
    </r>
    <r>
      <rPr>
        <sz val="11"/>
        <color rgb="FFFF0000"/>
        <rFont val="Calibri"/>
        <family val="2"/>
        <scheme val="minor"/>
      </rPr>
      <t>FBfw + FWA</t>
    </r>
    <r>
      <rPr>
        <sz val="11"/>
        <color theme="1"/>
        <rFont val="Calibri"/>
        <family val="2"/>
        <scheme val="minor"/>
      </rPr>
      <t xml:space="preserve"> </t>
    </r>
  </si>
  <si>
    <r>
      <t>FBfw=</t>
    </r>
    <r>
      <rPr>
        <sz val="11"/>
        <color rgb="FFFF0000"/>
        <rFont val="Calibri"/>
        <family val="2"/>
        <scheme val="minor"/>
      </rPr>
      <t xml:space="preserve"> FBsw – FWA</t>
    </r>
  </si>
  <si>
    <r>
      <t>F2=</t>
    </r>
    <r>
      <rPr>
        <sz val="11"/>
        <color rgb="FFFF0000"/>
        <rFont val="Calibri"/>
        <family val="2"/>
        <scheme val="minor"/>
      </rPr>
      <t>F1+FWA</t>
    </r>
  </si>
  <si>
    <r>
      <t>Dfw=</t>
    </r>
    <r>
      <rPr>
        <sz val="11"/>
        <color rgb="FFFF0000"/>
        <rFont val="Calibri"/>
        <family val="2"/>
        <scheme val="minor"/>
      </rPr>
      <t>draught in fresh water</t>
    </r>
  </si>
  <si>
    <r>
      <t>Dsw=</t>
    </r>
    <r>
      <rPr>
        <sz val="11"/>
        <color rgb="FFFF0000"/>
        <rFont val="Calibri"/>
        <family val="2"/>
        <scheme val="minor"/>
      </rPr>
      <t>draught in sult water</t>
    </r>
  </si>
  <si>
    <r>
      <t>W=</t>
    </r>
    <r>
      <rPr>
        <sz val="11"/>
        <color rgb="FFFF0000"/>
        <rFont val="Calibri"/>
        <family val="2"/>
        <scheme val="minor"/>
      </rPr>
      <t>∆D*TPC</t>
    </r>
  </si>
  <si>
    <t>Dock Water allowance(DWA)</t>
  </si>
  <si>
    <r>
      <t xml:space="preserve">Dsw= </t>
    </r>
    <r>
      <rPr>
        <sz val="11"/>
        <color rgb="FFFF0000"/>
        <rFont val="Calibri"/>
        <family val="2"/>
        <scheme val="minor"/>
      </rPr>
      <t>Dfw – FWA</t>
    </r>
    <r>
      <rPr>
        <sz val="11"/>
        <color theme="1"/>
        <rFont val="Calibri"/>
        <family val="2"/>
        <scheme val="minor"/>
      </rPr>
      <t xml:space="preserve"> </t>
    </r>
  </si>
  <si>
    <r>
      <t xml:space="preserve">FBsw= </t>
    </r>
    <r>
      <rPr>
        <sz val="11"/>
        <color rgb="FFFF0000"/>
        <rFont val="Calibri"/>
        <family val="2"/>
        <scheme val="minor"/>
      </rPr>
      <t xml:space="preserve">FBfw + FWA </t>
    </r>
  </si>
  <si>
    <r>
      <t xml:space="preserve">FBfw= </t>
    </r>
    <r>
      <rPr>
        <sz val="11"/>
        <color rgb="FFFF0000"/>
        <rFont val="Calibri"/>
        <family val="2"/>
        <scheme val="minor"/>
      </rPr>
      <t>FBsw – FWA</t>
    </r>
  </si>
  <si>
    <r>
      <t>AD=DWA=</t>
    </r>
    <r>
      <rPr>
        <sz val="11"/>
        <color rgb="FFFF0000"/>
        <rFont val="Calibri"/>
        <family val="2"/>
        <scheme val="minor"/>
      </rPr>
      <t>FAW*(psw-pDw)/.025</t>
    </r>
  </si>
  <si>
    <r>
      <t>AD=</t>
    </r>
    <r>
      <rPr>
        <sz val="11"/>
        <color rgb="FFFF0000"/>
        <rFont val="Calibri"/>
        <family val="2"/>
        <scheme val="minor"/>
      </rPr>
      <t>FWA*∆p/0.025</t>
    </r>
  </si>
  <si>
    <r>
      <t>∆p=</t>
    </r>
    <r>
      <rPr>
        <sz val="11"/>
        <color rgb="FFFF0000"/>
        <rFont val="Calibri"/>
        <family val="2"/>
        <scheme val="minor"/>
      </rPr>
      <t>p2-p1</t>
    </r>
  </si>
  <si>
    <r>
      <t>D=</t>
    </r>
    <r>
      <rPr>
        <sz val="11"/>
        <color rgb="FFFF0000"/>
        <rFont val="Calibri"/>
        <family val="2"/>
        <scheme val="minor"/>
      </rPr>
      <t>Draugth</t>
    </r>
  </si>
  <si>
    <r>
      <t xml:space="preserve">DDw= </t>
    </r>
    <r>
      <rPr>
        <sz val="11"/>
        <color rgb="FFFF0000"/>
        <rFont val="Calibri"/>
        <family val="2"/>
        <scheme val="minor"/>
      </rPr>
      <t>Dsw + DWA</t>
    </r>
  </si>
  <si>
    <r>
      <t>FB2=</t>
    </r>
    <r>
      <rPr>
        <sz val="11"/>
        <color rgb="FFFF0000"/>
        <rFont val="Calibri"/>
        <family val="2"/>
        <scheme val="minor"/>
      </rPr>
      <t>FB1+DWA</t>
    </r>
  </si>
  <si>
    <t xml:space="preserve">W load </t>
  </si>
  <si>
    <r>
      <t xml:space="preserve"> W=</t>
    </r>
    <r>
      <rPr>
        <sz val="11"/>
        <color rgb="FFFF0000"/>
        <rFont val="Calibri"/>
        <family val="2"/>
        <scheme val="minor"/>
      </rPr>
      <t>∆D*TPC</t>
    </r>
  </si>
  <si>
    <t>List</t>
  </si>
  <si>
    <t xml:space="preserve">Even Keel  </t>
  </si>
  <si>
    <t xml:space="preserve">Trim </t>
  </si>
  <si>
    <t>Trim By Head</t>
  </si>
  <si>
    <r>
      <t>cof=</t>
    </r>
    <r>
      <rPr>
        <sz val="11"/>
        <color rgb="FFFF0000"/>
        <rFont val="Calibri"/>
        <family val="2"/>
        <scheme val="minor"/>
      </rPr>
      <t xml:space="preserve">Center Of Floatation </t>
    </r>
  </si>
  <si>
    <r>
      <t>cog=</t>
    </r>
    <r>
      <rPr>
        <sz val="11"/>
        <color rgb="FFFF0000"/>
        <rFont val="Calibri"/>
        <family val="2"/>
        <scheme val="minor"/>
      </rPr>
      <t xml:space="preserve">Center Of Gravity) </t>
    </r>
  </si>
  <si>
    <r>
      <t>cob=</t>
    </r>
    <r>
      <rPr>
        <sz val="11"/>
        <color rgb="FFFF0000"/>
        <rFont val="Calibri"/>
        <family val="2"/>
        <scheme val="minor"/>
      </rPr>
      <t>center of Buoyancy Of</t>
    </r>
  </si>
  <si>
    <r>
      <t>FOB=</t>
    </r>
    <r>
      <rPr>
        <sz val="11"/>
        <color rgb="FFFF0000"/>
        <rFont val="Calibri"/>
        <family val="2"/>
        <scheme val="minor"/>
      </rPr>
      <t>forc of Buoyancy</t>
    </r>
  </si>
  <si>
    <r>
      <t xml:space="preserve"> M=</t>
    </r>
    <r>
      <rPr>
        <sz val="11"/>
        <color rgb="FFFF0000"/>
        <rFont val="Calibri"/>
        <family val="2"/>
        <scheme val="minor"/>
      </rPr>
      <t>Meta Center</t>
    </r>
  </si>
  <si>
    <r>
      <t xml:space="preserve">: GM = </t>
    </r>
    <r>
      <rPr>
        <sz val="11"/>
        <color rgb="FFFF0000"/>
        <rFont val="Calibri"/>
        <family val="2"/>
        <scheme val="minor"/>
      </rPr>
      <t xml:space="preserve">Meta Centric Height </t>
    </r>
  </si>
  <si>
    <t>k=Keel</t>
  </si>
  <si>
    <r>
      <t>KM=</t>
    </r>
    <r>
      <rPr>
        <sz val="11"/>
        <color rgb="FFFF0000"/>
        <rFont val="Calibri"/>
        <family val="2"/>
        <scheme val="minor"/>
      </rPr>
      <t>KG+GM</t>
    </r>
  </si>
  <si>
    <r>
      <t>KM=</t>
    </r>
    <r>
      <rPr>
        <sz val="11"/>
        <color rgb="FFFF0000"/>
        <rFont val="Calibri"/>
        <family val="2"/>
        <scheme val="minor"/>
      </rPr>
      <t>KB+BM</t>
    </r>
  </si>
  <si>
    <r>
      <t>GM=</t>
    </r>
    <r>
      <rPr>
        <sz val="11"/>
        <color rgb="FFFF0000"/>
        <rFont val="Calibri"/>
        <family val="2"/>
        <scheme val="minor"/>
      </rPr>
      <t>KM-KG</t>
    </r>
  </si>
  <si>
    <r>
      <t>KG=</t>
    </r>
    <r>
      <rPr>
        <sz val="11"/>
        <color rgb="FFFF0000"/>
        <rFont val="Calibri"/>
        <family val="2"/>
        <scheme val="minor"/>
      </rPr>
      <t>KM-GM</t>
    </r>
  </si>
  <si>
    <r>
      <t>GG1=</t>
    </r>
    <r>
      <rPr>
        <sz val="11"/>
        <color rgb="FFFF0000"/>
        <rFont val="Calibri"/>
        <family val="2"/>
        <scheme val="minor"/>
      </rPr>
      <t>W*D/DISPLACMENT+W</t>
    </r>
  </si>
  <si>
    <r>
      <t>KG1=</t>
    </r>
    <r>
      <rPr>
        <sz val="11"/>
        <color rgb="FFFF0000"/>
        <rFont val="Calibri"/>
        <family val="2"/>
        <scheme val="minor"/>
      </rPr>
      <t>KG-GG1</t>
    </r>
  </si>
  <si>
    <r>
      <t>G1M=</t>
    </r>
    <r>
      <rPr>
        <sz val="11"/>
        <color rgb="FFFF0000"/>
        <rFont val="Calibri"/>
        <family val="2"/>
        <scheme val="minor"/>
      </rPr>
      <t>GM+GG1</t>
    </r>
  </si>
  <si>
    <r>
      <t>G1M=</t>
    </r>
    <r>
      <rPr>
        <sz val="11"/>
        <color rgb="FFFF0000"/>
        <rFont val="Calibri"/>
        <family val="2"/>
        <scheme val="minor"/>
      </rPr>
      <t>KM-KG1</t>
    </r>
  </si>
  <si>
    <t xml:space="preserve"> shap(Type Of  Stability) </t>
  </si>
  <si>
    <r>
      <rPr>
        <sz val="12"/>
        <color theme="1"/>
        <rFont val="Calibri"/>
        <family val="2"/>
        <scheme val="minor"/>
      </rPr>
      <t>type Of</t>
    </r>
    <r>
      <rPr>
        <b/>
        <sz val="11"/>
        <color theme="1"/>
        <rFont val="Calibri"/>
        <family val="2"/>
        <scheme val="minor"/>
      </rPr>
      <t xml:space="preserve"> </t>
    </r>
    <r>
      <rPr>
        <sz val="11"/>
        <color theme="1"/>
        <rFont val="Calibri"/>
        <family val="2"/>
        <scheme val="minor"/>
      </rPr>
      <t xml:space="preserve">Stability Equilibrium  </t>
    </r>
  </si>
  <si>
    <t xml:space="preserve">Stable Equilibrium  </t>
  </si>
  <si>
    <r>
      <t xml:space="preserve">θ= </t>
    </r>
    <r>
      <rPr>
        <sz val="11"/>
        <color rgb="FFFF0000"/>
        <rFont val="Calibri"/>
        <family val="2"/>
        <scheme val="minor"/>
      </rPr>
      <t>Angel of Heel</t>
    </r>
  </si>
  <si>
    <t xml:space="preserve">Unstable Equilibrium  </t>
  </si>
  <si>
    <t>Neutral Equilibrium</t>
  </si>
  <si>
    <r>
      <t xml:space="preserve">Moment of statical stability= </t>
    </r>
    <r>
      <rPr>
        <sz val="11"/>
        <color rgb="FFFF0000"/>
        <rFont val="Calibri"/>
        <family val="2"/>
        <scheme val="minor"/>
      </rPr>
      <t xml:space="preserve">Dispt X GZ; GZ= GM X Sin θ </t>
    </r>
  </si>
  <si>
    <r>
      <t xml:space="preserve">Moment of statical stability= </t>
    </r>
    <r>
      <rPr>
        <sz val="11"/>
        <color rgb="FFFF0000"/>
        <rFont val="Calibri"/>
        <family val="2"/>
        <scheme val="minor"/>
      </rPr>
      <t xml:space="preserve">Dispt X GM X Sin </t>
    </r>
    <r>
      <rPr>
        <sz val="16"/>
        <color rgb="FFFF0000"/>
        <rFont val="Trebuchet MS"/>
        <family val="2"/>
      </rPr>
      <t>θ</t>
    </r>
  </si>
  <si>
    <t>disp</t>
  </si>
  <si>
    <r>
      <t>GG1=</t>
    </r>
    <r>
      <rPr>
        <sz val="11"/>
        <color rgb="FFFF0000"/>
        <rFont val="Calibri"/>
        <family val="2"/>
        <scheme val="minor"/>
      </rPr>
      <t>w*∆d/dis</t>
    </r>
  </si>
  <si>
    <r>
      <t>∆d=</t>
    </r>
    <r>
      <rPr>
        <sz val="11"/>
        <color rgb="FFFF0000"/>
        <rFont val="Calibri"/>
        <family val="2"/>
        <scheme val="minor"/>
      </rPr>
      <t>d1-d2</t>
    </r>
  </si>
  <si>
    <r>
      <t>KG1=</t>
    </r>
    <r>
      <rPr>
        <sz val="11"/>
        <color rgb="FFFF0000"/>
        <rFont val="Calibri"/>
        <family val="2"/>
        <scheme val="minor"/>
      </rPr>
      <t>GM-GG1</t>
    </r>
  </si>
  <si>
    <r>
      <t>KG1=</t>
    </r>
    <r>
      <rPr>
        <sz val="11"/>
        <color rgb="FFFF0000"/>
        <rFont val="Calibri"/>
        <family val="2"/>
        <scheme val="minor"/>
      </rPr>
      <t>GM+GG1</t>
    </r>
  </si>
  <si>
    <t>FINAL GM</t>
  </si>
  <si>
    <r>
      <t>final KG=</t>
    </r>
    <r>
      <rPr>
        <sz val="11"/>
        <color rgb="FFFF0000"/>
        <rFont val="Calibri"/>
        <family val="2"/>
        <scheme val="minor"/>
      </rPr>
      <t>Fainal bmovment / final dis</t>
    </r>
  </si>
  <si>
    <r>
      <t>GG</t>
    </r>
    <r>
      <rPr>
        <vertAlign val="subscript"/>
        <sz val="11"/>
        <color theme="1"/>
        <rFont val="Arial"/>
        <family val="2"/>
      </rPr>
      <t>1</t>
    </r>
    <r>
      <rPr>
        <sz val="11"/>
        <color theme="1"/>
        <rFont val="Arial"/>
        <family val="2"/>
      </rPr>
      <t xml:space="preserve">= </t>
    </r>
    <r>
      <rPr>
        <sz val="11"/>
        <color rgb="FFFF0000"/>
        <rFont val="Arial"/>
        <family val="2"/>
      </rPr>
      <t xml:space="preserve">| KG </t>
    </r>
    <r>
      <rPr>
        <sz val="11"/>
        <color rgb="FFFF0000"/>
        <rFont val="Trebuchet MS"/>
        <family val="2"/>
      </rPr>
      <t xml:space="preserve">– </t>
    </r>
    <r>
      <rPr>
        <sz val="11"/>
        <color rgb="FFFF0000"/>
        <rFont val="Arial"/>
        <family val="2"/>
      </rPr>
      <t>KG</t>
    </r>
    <r>
      <rPr>
        <vertAlign val="subscript"/>
        <sz val="11"/>
        <color rgb="FFFF0000"/>
        <rFont val="Arial"/>
        <family val="2"/>
      </rPr>
      <t>1</t>
    </r>
    <r>
      <rPr>
        <sz val="11"/>
        <color rgb="FFFF0000"/>
        <rFont val="Arial"/>
        <family val="2"/>
      </rPr>
      <t>|</t>
    </r>
  </si>
  <si>
    <r>
      <t>G</t>
    </r>
    <r>
      <rPr>
        <vertAlign val="subscript"/>
        <sz val="11"/>
        <color theme="1"/>
        <rFont val="Arial"/>
        <family val="2"/>
      </rPr>
      <t>1</t>
    </r>
    <r>
      <rPr>
        <sz val="11"/>
        <color theme="1"/>
        <rFont val="Arial"/>
        <family val="2"/>
      </rPr>
      <t xml:space="preserve">M= </t>
    </r>
    <r>
      <rPr>
        <sz val="11"/>
        <color rgb="FFFF0000"/>
        <rFont val="Arial"/>
        <family val="2"/>
      </rPr>
      <t xml:space="preserve">KM </t>
    </r>
    <r>
      <rPr>
        <sz val="11"/>
        <color rgb="FFFF0000"/>
        <rFont val="Trebuchet MS"/>
        <family val="2"/>
      </rPr>
      <t xml:space="preserve">– </t>
    </r>
    <r>
      <rPr>
        <sz val="11"/>
        <color rgb="FFFF0000"/>
        <rFont val="Arial"/>
        <family val="2"/>
      </rPr>
      <t>KG</t>
    </r>
    <r>
      <rPr>
        <vertAlign val="subscript"/>
        <sz val="11"/>
        <color rgb="FFFF0000"/>
        <rFont val="Arial"/>
        <family val="2"/>
      </rPr>
      <t>1</t>
    </r>
    <r>
      <rPr>
        <sz val="11"/>
        <color theme="1"/>
        <rFont val="Arial"/>
        <family val="2"/>
      </rPr>
      <t xml:space="preserve"> </t>
    </r>
  </si>
  <si>
    <r>
      <t xml:space="preserve">G1M= </t>
    </r>
    <r>
      <rPr>
        <sz val="11"/>
        <color rgb="FFFF0000"/>
        <rFont val="Calibri"/>
        <family val="2"/>
        <scheme val="minor"/>
      </rPr>
      <t>GM ± GG1</t>
    </r>
  </si>
  <si>
    <r>
      <t>FINAL KG(</t>
    </r>
    <r>
      <rPr>
        <sz val="11"/>
        <color rgb="FFFF0000"/>
        <rFont val="Calibri"/>
        <family val="2"/>
        <scheme val="minor"/>
      </rPr>
      <t>G1M)</t>
    </r>
  </si>
  <si>
    <t>KG1=</t>
  </si>
  <si>
    <t>Example10</t>
  </si>
  <si>
    <t>Example11</t>
  </si>
  <si>
    <t>Example12</t>
  </si>
  <si>
    <t>Example13</t>
  </si>
  <si>
    <t>Example14</t>
  </si>
  <si>
    <r>
      <t>KB=</t>
    </r>
    <r>
      <rPr>
        <sz val="11"/>
        <color rgb="FFFF0000"/>
        <rFont val="Calibri"/>
        <family val="2"/>
        <scheme val="minor"/>
      </rPr>
      <t>D/2</t>
    </r>
  </si>
  <si>
    <r>
      <t>KM=</t>
    </r>
    <r>
      <rPr>
        <sz val="11"/>
        <color rgb="FFFF0000"/>
        <rFont val="Calibri"/>
        <family val="2"/>
        <scheme val="minor"/>
      </rPr>
      <t>B^2/12D</t>
    </r>
  </si>
  <si>
    <r>
      <t>KB=</t>
    </r>
    <r>
      <rPr>
        <sz val="11"/>
        <color rgb="FFFF0000"/>
        <rFont val="Calibri"/>
        <family val="2"/>
        <scheme val="minor"/>
      </rPr>
      <t>KB+BM</t>
    </r>
  </si>
  <si>
    <r>
      <t>KB=</t>
    </r>
    <r>
      <rPr>
        <sz val="11"/>
        <color rgb="FFFF0000"/>
        <rFont val="Calibri"/>
        <family val="2"/>
        <scheme val="minor"/>
      </rPr>
      <t>2*D/3</t>
    </r>
  </si>
  <si>
    <r>
      <t>BM=</t>
    </r>
    <r>
      <rPr>
        <sz val="11"/>
        <color rgb="FFFF0000"/>
        <rFont val="Calibri"/>
        <family val="2"/>
        <scheme val="minor"/>
      </rPr>
      <t>B^2/6D</t>
    </r>
  </si>
  <si>
    <t xml:space="preserve"> CALCULATE KM,GM,KB</t>
  </si>
  <si>
    <t>Example1</t>
  </si>
  <si>
    <t>Example4</t>
  </si>
  <si>
    <t>KM,TPC</t>
  </si>
  <si>
    <t>triangular shape Prism V/L</t>
  </si>
  <si>
    <t>D=Draft</t>
  </si>
  <si>
    <t>B= BERTH</t>
  </si>
  <si>
    <r>
      <t>Ѳ=</t>
    </r>
    <r>
      <rPr>
        <sz val="11"/>
        <color rgb="FFFF0000"/>
        <rFont val="Calibri"/>
        <family val="2"/>
        <scheme val="minor"/>
      </rPr>
      <t>ANGEL OF HEEL</t>
    </r>
  </si>
  <si>
    <r>
      <t>MSTST=</t>
    </r>
    <r>
      <rPr>
        <sz val="11"/>
        <color rgb="FFFF0000"/>
        <rFont val="Calibri"/>
        <family val="2"/>
        <scheme val="minor"/>
      </rPr>
      <t>Moment of Statical Stability</t>
    </r>
  </si>
  <si>
    <r>
      <t xml:space="preserve">Moment of statical stability= </t>
    </r>
    <r>
      <rPr>
        <sz val="11"/>
        <color rgb="FFFF0000"/>
        <rFont val="Calibri"/>
        <family val="2"/>
        <scheme val="minor"/>
      </rPr>
      <t>Dispt X GZ</t>
    </r>
    <r>
      <rPr>
        <sz val="11"/>
        <color theme="1"/>
        <rFont val="Calibri"/>
        <family val="2"/>
        <scheme val="minor"/>
      </rPr>
      <t xml:space="preserve">= </t>
    </r>
    <r>
      <rPr>
        <sz val="11"/>
        <color rgb="FFFF0000"/>
        <rFont val="Calibri"/>
        <family val="2"/>
        <scheme val="minor"/>
      </rPr>
      <t xml:space="preserve">Dispt X GM X Sin θ </t>
    </r>
  </si>
  <si>
    <r>
      <t xml:space="preserve">Moment of statical stability= </t>
    </r>
    <r>
      <rPr>
        <sz val="11"/>
        <color rgb="FFFF0000"/>
        <rFont val="Calibri"/>
        <family val="2"/>
        <scheme val="minor"/>
      </rPr>
      <t>Dispt X GZ</t>
    </r>
    <r>
      <rPr>
        <sz val="11"/>
        <color theme="1"/>
        <rFont val="Calibri"/>
        <family val="2"/>
        <scheme val="minor"/>
      </rPr>
      <t>=</t>
    </r>
  </si>
  <si>
    <t>BOX SHAPE V/S</t>
  </si>
  <si>
    <r>
      <t>VERTICAL LOSS OF GM=</t>
    </r>
    <r>
      <rPr>
        <sz val="11"/>
        <color rgb="FFFF0000"/>
        <rFont val="Calibri"/>
        <family val="2"/>
        <scheme val="minor"/>
      </rPr>
      <t>L*B^3*p1/12*V*p2*n^2</t>
    </r>
  </si>
  <si>
    <t>→</t>
  </si>
  <si>
    <t>GM loading</t>
  </si>
  <si>
    <t>m</t>
  </si>
  <si>
    <r>
      <t xml:space="preserve">N= </t>
    </r>
    <r>
      <rPr>
        <sz val="11"/>
        <color rgb="FFFF0000"/>
        <rFont val="Calibri"/>
        <family val="2"/>
        <scheme val="minor"/>
      </rPr>
      <t>no of tank</t>
    </r>
  </si>
  <si>
    <r>
      <t xml:space="preserve">θ </t>
    </r>
    <r>
      <rPr>
        <sz val="10"/>
        <color theme="1"/>
        <rFont val="Arial"/>
        <family val="2"/>
      </rPr>
      <t>=</t>
    </r>
    <r>
      <rPr>
        <sz val="10"/>
        <color rgb="FFFF0000"/>
        <rFont val="Arial"/>
        <family val="2"/>
      </rPr>
      <t xml:space="preserve"> Angel of list</t>
    </r>
  </si>
  <si>
    <r>
      <t xml:space="preserve">tan </t>
    </r>
    <r>
      <rPr>
        <sz val="11"/>
        <color theme="1"/>
        <rFont val="Trebuchet MS"/>
        <family val="2"/>
      </rPr>
      <t xml:space="preserve">θ </t>
    </r>
    <r>
      <rPr>
        <sz val="11"/>
        <color theme="1"/>
        <rFont val="Arial"/>
        <family val="2"/>
      </rPr>
      <t>=</t>
    </r>
    <r>
      <rPr>
        <sz val="11"/>
        <color rgb="FFFF0000"/>
        <rFont val="Arial"/>
        <family val="2"/>
      </rPr>
      <t>𝐺𝐺1/G𝑀</t>
    </r>
  </si>
  <si>
    <r>
      <t>D=</t>
    </r>
    <r>
      <rPr>
        <sz val="11"/>
        <color rgb="FFFF0000"/>
        <rFont val="Calibri"/>
        <family val="2"/>
        <scheme val="minor"/>
      </rPr>
      <t>draught</t>
    </r>
  </si>
  <si>
    <t>θ</t>
  </si>
  <si>
    <t>ABS</t>
  </si>
  <si>
    <t>GG1(Ѳ) STBD</t>
  </si>
  <si>
    <t>GG1(Ѳ)PORT</t>
  </si>
  <si>
    <t>GG1gl</t>
  </si>
  <si>
    <t>stbd</t>
  </si>
  <si>
    <t>port</t>
  </si>
  <si>
    <t>250-w</t>
  </si>
  <si>
    <t xml:space="preserve">   xW      final  list calculation </t>
  </si>
  <si>
    <t>total</t>
  </si>
  <si>
    <t>w port</t>
  </si>
  <si>
    <t>w stbd</t>
  </si>
  <si>
    <t>sum p.s</t>
  </si>
  <si>
    <t>AD</t>
  </si>
  <si>
    <t>400-W</t>
  </si>
  <si>
    <t>500-W</t>
  </si>
  <si>
    <t>Moment to change trim by one centimeter</t>
  </si>
  <si>
    <r>
      <t>MCTC =</t>
    </r>
    <r>
      <rPr>
        <sz val="11"/>
        <color rgb="FFFF0000"/>
        <rFont val="Calibri"/>
        <family val="2"/>
        <scheme val="minor"/>
      </rPr>
      <t>DIS*GML/100*L</t>
    </r>
  </si>
  <si>
    <r>
      <t xml:space="preserve">GML= </t>
    </r>
    <r>
      <rPr>
        <sz val="11"/>
        <color rgb="FFFF0000"/>
        <rFont val="Calibri"/>
        <family val="2"/>
        <scheme val="minor"/>
      </rPr>
      <t xml:space="preserve">Longitudinal Meta Centric Height </t>
    </r>
  </si>
  <si>
    <r>
      <t xml:space="preserve">BML= </t>
    </r>
    <r>
      <rPr>
        <sz val="11"/>
        <color rgb="FFFF0000"/>
        <rFont val="Calibri"/>
        <family val="2"/>
        <scheme val="minor"/>
      </rPr>
      <t>L^2/12*D</t>
    </r>
  </si>
  <si>
    <r>
      <t>BML=</t>
    </r>
    <r>
      <rPr>
        <sz val="11"/>
        <color rgb="FFFF0000"/>
        <rFont val="Calibri"/>
        <family val="2"/>
        <scheme val="minor"/>
      </rPr>
      <t xml:space="preserve"> L^2/6*D</t>
    </r>
  </si>
  <si>
    <t>Triangular Shaped</t>
  </si>
  <si>
    <t>MCTC</t>
  </si>
  <si>
    <t>GML</t>
  </si>
  <si>
    <t>BML</t>
  </si>
  <si>
    <r>
      <t>Trim of Change =</t>
    </r>
    <r>
      <rPr>
        <sz val="11"/>
        <color rgb="FFFF0000"/>
        <rFont val="Calibri"/>
        <family val="2"/>
        <scheme val="minor"/>
      </rPr>
      <t>W(t)*d(m)/mctc</t>
    </r>
  </si>
  <si>
    <t>𝑙</t>
  </si>
  <si>
    <r>
      <t>l=</t>
    </r>
    <r>
      <rPr>
        <sz val="11"/>
        <color rgb="FFFF0000"/>
        <rFont val="Calibri"/>
        <family val="2"/>
        <scheme val="minor"/>
      </rPr>
      <t>CF</t>
    </r>
  </si>
  <si>
    <r>
      <t xml:space="preserve">Change of draft in FWD due to change of Trim = </t>
    </r>
    <r>
      <rPr>
        <sz val="11"/>
        <color rgb="FFFF0000"/>
        <rFont val="Calibri"/>
        <family val="2"/>
        <scheme val="minor"/>
      </rPr>
      <t>Change of Trim – Change of aft draft</t>
    </r>
  </si>
  <si>
    <r>
      <t>Change of draft in aft due to change of Trim =</t>
    </r>
    <r>
      <rPr>
        <sz val="9"/>
        <color rgb="FFFF0000"/>
        <rFont val="Arial"/>
        <family val="2"/>
      </rPr>
      <t>l/L*change of Trim</t>
    </r>
  </si>
  <si>
    <t>DF</t>
  </si>
  <si>
    <t>DA</t>
  </si>
  <si>
    <t>C TRIM</t>
  </si>
  <si>
    <t>CF</t>
  </si>
  <si>
    <t>CA</t>
  </si>
  <si>
    <t>DFWA</t>
  </si>
  <si>
    <t>DAFT</t>
  </si>
  <si>
    <t>l</t>
  </si>
  <si>
    <t>COF</t>
  </si>
  <si>
    <r>
      <t>FWA=</t>
    </r>
    <r>
      <rPr>
        <sz val="11"/>
        <color rgb="FFFF0000"/>
        <rFont val="Calibri"/>
        <family val="2"/>
        <scheme val="minor"/>
      </rPr>
      <t>+</t>
    </r>
  </si>
  <si>
    <t>I F</t>
  </si>
  <si>
    <t>I A</t>
  </si>
  <si>
    <r>
      <t xml:space="preserve">AFT= </t>
    </r>
    <r>
      <rPr>
        <sz val="11"/>
        <color rgb="FFFF0000"/>
        <rFont val="Calibri"/>
        <family val="2"/>
        <scheme val="minor"/>
      </rPr>
      <t>-</t>
    </r>
  </si>
  <si>
    <t xml:space="preserve"> MCTC    TRIM</t>
  </si>
  <si>
    <t xml:space="preserve">BOX SHAP </t>
  </si>
  <si>
    <t xml:space="preserve">shift   </t>
  </si>
  <si>
    <t>shift  FWA. AFT</t>
  </si>
  <si>
    <t>Md</t>
  </si>
  <si>
    <t>loading</t>
  </si>
  <si>
    <t>shift   .</t>
  </si>
  <si>
    <t>load</t>
  </si>
  <si>
    <t>CF+</t>
  </si>
  <si>
    <t>B SINK</t>
  </si>
  <si>
    <t>d g</t>
  </si>
  <si>
    <t>∆d g</t>
  </si>
  <si>
    <t>ABS CF</t>
  </si>
  <si>
    <t>https://blog.faradars.org/%D8%AA%D8%A7%D8%A8%D8%B9-if-%D8%A8%D8%A7-%D8%B3%D9%87-%D8%B4%D8%B1%D8%B7-%D8%AF%D8%B1-%D8%A7%DA%A9%D8%B3%D9%84/</t>
  </si>
  <si>
    <t>discharg</t>
  </si>
  <si>
    <t>load &amp; discharg</t>
  </si>
  <si>
    <t>ship</t>
  </si>
  <si>
    <t>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</si>
</sst>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0.00&quot;M&quot;"/>
    <numFmt numFmtId="165" formatCode="0.00&quot;T&quot;"/>
    <numFmt numFmtId="166" formatCode="0.00&quot;M3&quot;"/>
    <numFmt numFmtId="167" formatCode="0.0000"/>
    <numFmt numFmtId="168" formatCode="0.0&quot;T&quot;"/>
    <numFmt numFmtId="169" formatCode="0.0&quot;M3&quot;"/>
    <numFmt numFmtId="170" formatCode="0.000"/>
    <numFmt numFmtId="171" formatCode="0.0&quot;M2&quot;"/>
    <numFmt numFmtId="172" formatCode="0.00&quot;t&quot;"/>
    <numFmt numFmtId="173" formatCode="0&quot;T&quot;"/>
    <numFmt numFmtId="174" formatCode="0&quot;MM&quot;"/>
    <numFmt numFmtId="175" formatCode="0.00&quot;m&quot;"/>
    <numFmt numFmtId="176" formatCode="0&quot;mm&quot;"/>
    <numFmt numFmtId="177" formatCode="0.0"/>
    <numFmt numFmtId="178" formatCode="0.0&quot;M&quot;"/>
    <numFmt numFmtId="179" formatCode="0.0&quot;m&quot;"/>
    <numFmt numFmtId="180" formatCode="0\ &quot;t&quot;"/>
    <numFmt numFmtId="181" formatCode="0.00&quot;°&quot;"/>
    <numFmt numFmtId="182" formatCode="0&quot;º&quot;"/>
    <numFmt numFmtId="183" formatCode="0.0&quot;º&quot;"/>
    <numFmt numFmtId="184" formatCode="0.000&quot;m&quot;"/>
    <numFmt numFmtId="185" formatCode="0.0&quot;m3&quot;"/>
    <numFmt numFmtId="186" formatCode="0.00\ &quot;t/m3&quot;"/>
    <numFmt numFmtId="187" formatCode="0.00&quot;m3&quot;"/>
    <numFmt numFmtId="188" formatCode="0.00\ &quot;ton&quot;"/>
    <numFmt numFmtId="189" formatCode="0.0\ &quot;m3&quot;"/>
    <numFmt numFmtId="190" formatCode="0&quot;t&quot;"/>
    <numFmt numFmtId="191" formatCode="0.0&quot;°&quot;"/>
  </numFmts>
  <fonts count="45">
    <font>
      <sz val="11"/>
      <color theme="1"/>
      <name val="Calibri"/>
      <family val="2"/>
      <scheme val="minor"/>
    </font>
    <font>
      <sz val="10"/>
      <color theme="1"/>
      <name val="Calibri"/>
      <family val="2"/>
      <scheme val="minor"/>
    </font>
    <font>
      <b/>
      <sz val="16"/>
      <color theme="1"/>
      <name val="Calibri"/>
      <family val="2"/>
      <scheme val="minor"/>
    </font>
    <font>
      <sz val="11"/>
      <color rgb="FFFF0000"/>
      <name val="Calibri"/>
      <family val="2"/>
      <scheme val="minor"/>
    </font>
    <font>
      <b/>
      <sz val="11"/>
      <color rgb="FFFF0000"/>
      <name val="Calibri"/>
      <family val="2"/>
      <scheme val="minor"/>
    </font>
    <font>
      <sz val="9"/>
      <color theme="1"/>
      <name val="Calibri"/>
      <family val="2"/>
      <scheme val="minor"/>
    </font>
    <font>
      <sz val="11"/>
      <color theme="1"/>
      <name val="Calibri"/>
      <family val="2"/>
    </font>
    <font>
      <sz val="11"/>
      <name val="Calibri"/>
      <family val="2"/>
      <scheme val="minor"/>
    </font>
    <font>
      <b/>
      <sz val="11"/>
      <color theme="1"/>
      <name val="Calibri"/>
      <family val="2"/>
      <scheme val="minor"/>
    </font>
    <font>
      <sz val="13.05"/>
      <color theme="1"/>
      <name val="Calibri"/>
      <family val="2"/>
      <scheme val="minor"/>
    </font>
    <font>
      <b/>
      <sz val="12"/>
      <color rgb="FF00B0F0"/>
      <name val="Calibri"/>
      <family val="2"/>
      <scheme val="minor"/>
    </font>
    <font>
      <b/>
      <sz val="12"/>
      <color theme="1"/>
      <name val="Calibri"/>
      <family val="2"/>
      <scheme val="minor"/>
    </font>
    <font>
      <b/>
      <sz val="16"/>
      <color rgb="FFFF0000"/>
      <name val="Calibri"/>
      <family val="2"/>
    </font>
    <font>
      <b/>
      <sz val="14"/>
      <color rgb="FFFF0000"/>
      <name val="Calibri"/>
      <family val="2"/>
      <scheme val="minor"/>
    </font>
    <font>
      <b/>
      <sz val="14"/>
      <color theme="1"/>
      <name val="Calibri"/>
      <family val="2"/>
      <scheme val="minor"/>
    </font>
    <font>
      <b/>
      <sz val="12"/>
      <color rgb="FFFF0000"/>
      <name val="Calibri"/>
      <family val="2"/>
      <scheme val="minor"/>
    </font>
    <font>
      <u/>
      <sz val="11"/>
      <color theme="10"/>
      <name val="Calibri"/>
      <family val="2"/>
      <scheme val="minor"/>
    </font>
    <font>
      <sz val="8"/>
      <name val="Arial"/>
      <family val="2"/>
    </font>
    <font>
      <b/>
      <sz val="16"/>
      <color rgb="FFFF0000"/>
      <name val="Calibri"/>
      <family val="2"/>
      <scheme val="minor"/>
    </font>
    <font>
      <sz val="12"/>
      <color rgb="FFFF0000"/>
      <name val="Calibri"/>
      <family val="2"/>
      <scheme val="minor"/>
    </font>
    <font>
      <sz val="9"/>
      <color indexed="81"/>
      <name val="Tahoma"/>
      <family val="2"/>
    </font>
    <font>
      <b/>
      <sz val="9"/>
      <color indexed="81"/>
      <name val="Tahoma"/>
      <family val="2"/>
    </font>
    <font>
      <sz val="11"/>
      <color theme="1"/>
      <name val="Arial"/>
      <family val="2"/>
    </font>
    <font>
      <sz val="11"/>
      <color rgb="FFFF0000"/>
      <name val="Trebuchet MS"/>
      <family val="2"/>
    </font>
    <font>
      <vertAlign val="subscript"/>
      <sz val="11"/>
      <color rgb="FFFF0000"/>
      <name val="Arial"/>
      <family val="2"/>
    </font>
    <font>
      <sz val="11"/>
      <color rgb="FFFF0000"/>
      <name val="Arial"/>
      <family val="2"/>
    </font>
    <font>
      <sz val="12"/>
      <color rgb="FF000000"/>
      <name val="Arial"/>
      <family val="2"/>
    </font>
    <font>
      <vertAlign val="subscript"/>
      <sz val="12"/>
      <color rgb="FF000000"/>
      <name val="Arial"/>
      <family val="2"/>
    </font>
    <font>
      <sz val="10"/>
      <color rgb="FFFF0000"/>
      <name val="Calibri"/>
      <family val="2"/>
      <scheme val="minor"/>
    </font>
    <font>
      <sz val="12"/>
      <color rgb="FFFF0000"/>
      <name val="Arial"/>
      <family val="2"/>
    </font>
    <font>
      <vertAlign val="subscript"/>
      <sz val="12"/>
      <color rgb="FFFF0000"/>
      <name val="Arial"/>
      <family val="2"/>
    </font>
    <font>
      <sz val="12"/>
      <color rgb="FFFF0000"/>
      <name val="Trebuchet MS"/>
      <family val="2"/>
    </font>
    <font>
      <sz val="12"/>
      <color theme="1"/>
      <name val="Calibri"/>
      <family val="2"/>
      <scheme val="minor"/>
    </font>
    <font>
      <sz val="16"/>
      <color rgb="FFFF0000"/>
      <name val="Trebuchet MS"/>
      <family val="2"/>
    </font>
    <font>
      <vertAlign val="subscript"/>
      <sz val="11"/>
      <color theme="1"/>
      <name val="Arial"/>
      <family val="2"/>
    </font>
    <font>
      <b/>
      <sz val="11"/>
      <color theme="8" tint="-0.499984740745262"/>
      <name val="Calibri"/>
      <family val="2"/>
      <scheme val="minor"/>
    </font>
    <font>
      <sz val="11"/>
      <color theme="1"/>
      <name val="Times New Roman"/>
      <family val="1"/>
    </font>
    <font>
      <sz val="11"/>
      <color theme="1"/>
      <name val="Trebuchet MS"/>
      <family val="2"/>
    </font>
    <font>
      <sz val="10"/>
      <color theme="1"/>
      <name val="Trebuchet MS"/>
      <family val="2"/>
    </font>
    <font>
      <sz val="10"/>
      <color theme="1"/>
      <name val="Arial"/>
      <family val="2"/>
    </font>
    <font>
      <sz val="10"/>
      <color rgb="FFFF0000"/>
      <name val="Arial"/>
      <family val="2"/>
    </font>
    <font>
      <b/>
      <sz val="12"/>
      <name val="Calibri"/>
      <family val="2"/>
      <scheme val="minor"/>
    </font>
    <font>
      <sz val="9"/>
      <color theme="1"/>
      <name val="DejaVu Math TeX Gyre"/>
    </font>
    <font>
      <sz val="9"/>
      <color theme="1"/>
      <name val="Arial"/>
      <family val="2"/>
    </font>
    <font>
      <sz val="9"/>
      <color rgb="FFFF0000"/>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66CCFF"/>
        <bgColor indexed="64"/>
      </patternFill>
    </fill>
    <fill>
      <patternFill patternType="solid">
        <fgColor rgb="FFFFFF00"/>
        <bgColor indexed="64"/>
      </patternFill>
    </fill>
    <fill>
      <patternFill patternType="solid">
        <fgColor rgb="FFCCFFFF"/>
        <bgColor indexed="64"/>
      </patternFill>
    </fill>
    <fill>
      <patternFill patternType="solid">
        <fgColor rgb="FF00FF00"/>
        <bgColor indexed="64"/>
      </patternFill>
    </fill>
    <fill>
      <patternFill patternType="solid">
        <fgColor theme="7" tint="0.39997558519241921"/>
        <bgColor indexed="64"/>
      </patternFill>
    </fill>
    <fill>
      <patternFill patternType="solid">
        <fgColor rgb="FF99CCFF"/>
        <bgColor indexed="64"/>
      </patternFill>
    </fill>
    <fill>
      <patternFill patternType="solid">
        <fgColor rgb="FFFFC000"/>
        <bgColor indexed="64"/>
      </patternFill>
    </fill>
    <fill>
      <patternFill patternType="solid">
        <fgColor rgb="FFCCFF66"/>
        <bgColor indexed="64"/>
      </patternFill>
    </fill>
    <fill>
      <patternFill patternType="solid">
        <fgColor rgb="FFEAEAEA"/>
        <bgColor indexed="64"/>
      </patternFill>
    </fill>
    <fill>
      <patternFill patternType="solid">
        <fgColor rgb="FFFF99CC"/>
        <bgColor indexed="64"/>
      </patternFill>
    </fill>
    <fill>
      <patternFill patternType="solid">
        <fgColor rgb="FFFF66FF"/>
        <bgColor indexed="64"/>
      </patternFill>
    </fill>
    <fill>
      <patternFill patternType="solid">
        <fgColor rgb="FFFFFFCC"/>
        <bgColor indexed="64"/>
      </patternFill>
    </fill>
    <fill>
      <patternFill patternType="solid">
        <fgColor rgb="FF66FFFF"/>
        <bgColor indexed="64"/>
      </patternFill>
    </fill>
    <fill>
      <patternFill patternType="solid">
        <fgColor rgb="FFC00000"/>
        <bgColor indexed="64"/>
      </patternFill>
    </fill>
    <fill>
      <patternFill patternType="solid">
        <fgColor theme="7" tint="0.59999389629810485"/>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6" fillId="0" borderId="0" applyNumberFormat="0" applyFill="0" applyBorder="0" applyAlignment="0" applyProtection="0"/>
  </cellStyleXfs>
  <cellXfs count="244">
    <xf numFmtId="0" fontId="0" fillId="0" borderId="0" xfId="0"/>
    <xf numFmtId="0" fontId="0" fillId="0" borderId="0" xfId="0" applyAlignment="1">
      <alignment horizontal="center"/>
    </xf>
    <xf numFmtId="0" fontId="0" fillId="2" borderId="4" xfId="0" applyFill="1" applyBorder="1" applyAlignment="1">
      <alignment horizontal="center"/>
    </xf>
    <xf numFmtId="0" fontId="0" fillId="3" borderId="4" xfId="0" applyFill="1" applyBorder="1" applyAlignment="1">
      <alignment horizontal="center"/>
    </xf>
    <xf numFmtId="164" fontId="0" fillId="0" borderId="4" xfId="0" applyNumberFormat="1" applyBorder="1" applyAlignment="1">
      <alignment horizontal="center"/>
    </xf>
    <xf numFmtId="0" fontId="0" fillId="0" borderId="4" xfId="0" applyBorder="1" applyAlignment="1">
      <alignment horizontal="center"/>
    </xf>
    <xf numFmtId="169" fontId="3" fillId="0" borderId="4" xfId="0" applyNumberFormat="1" applyFont="1" applyBorder="1" applyAlignment="1">
      <alignment horizontal="center"/>
    </xf>
    <xf numFmtId="166" fontId="3" fillId="0" borderId="4" xfId="0" applyNumberFormat="1" applyFont="1" applyBorder="1" applyAlignment="1">
      <alignment horizontal="center"/>
    </xf>
    <xf numFmtId="0" fontId="0" fillId="5" borderId="4" xfId="0" applyFill="1" applyBorder="1" applyAlignment="1">
      <alignment horizontal="center"/>
    </xf>
    <xf numFmtId="2" fontId="3" fillId="0" borderId="4" xfId="0" applyNumberFormat="1" applyFont="1" applyBorder="1" applyAlignment="1">
      <alignment horizontal="center"/>
    </xf>
    <xf numFmtId="0" fontId="3" fillId="0" borderId="4" xfId="0" applyFont="1" applyBorder="1" applyAlignment="1">
      <alignment horizontal="center"/>
    </xf>
    <xf numFmtId="171" fontId="4" fillId="0" borderId="4" xfId="0" applyNumberFormat="1" applyFont="1" applyBorder="1" applyAlignment="1">
      <alignment horizontal="center"/>
    </xf>
    <xf numFmtId="0" fontId="1" fillId="3" borderId="4" xfId="0" applyFont="1" applyFill="1" applyBorder="1" applyAlignment="1">
      <alignment horizontal="center"/>
    </xf>
    <xf numFmtId="2" fontId="4" fillId="0" borderId="4" xfId="0" applyNumberFormat="1" applyFont="1" applyBorder="1" applyAlignment="1">
      <alignment horizontal="center"/>
    </xf>
    <xf numFmtId="0" fontId="2" fillId="0" borderId="6" xfId="0" applyFont="1" applyBorder="1" applyAlignment="1">
      <alignment horizontal="center"/>
    </xf>
    <xf numFmtId="172" fontId="0" fillId="0" borderId="0" xfId="0" applyNumberFormat="1"/>
    <xf numFmtId="165" fontId="4" fillId="0" borderId="4" xfId="0" applyNumberFormat="1" applyFont="1" applyBorder="1" applyAlignment="1">
      <alignment horizontal="center"/>
    </xf>
    <xf numFmtId="174" fontId="3" fillId="0" borderId="4" xfId="0" applyNumberFormat="1" applyFont="1" applyBorder="1" applyAlignment="1">
      <alignment horizontal="center"/>
    </xf>
    <xf numFmtId="173" fontId="3" fillId="0" borderId="4" xfId="0" applyNumberFormat="1" applyFont="1" applyBorder="1" applyAlignment="1">
      <alignment horizontal="center"/>
    </xf>
    <xf numFmtId="0" fontId="6" fillId="0" borderId="0" xfId="0" applyFont="1" applyAlignment="1">
      <alignment horizontal="center"/>
    </xf>
    <xf numFmtId="175" fontId="3" fillId="0" borderId="4" xfId="0" applyNumberFormat="1" applyFont="1" applyBorder="1" applyAlignment="1">
      <alignment horizontal="center"/>
    </xf>
    <xf numFmtId="0" fontId="0" fillId="4" borderId="4" xfId="0" applyFill="1" applyBorder="1" applyAlignment="1">
      <alignment horizontal="center"/>
    </xf>
    <xf numFmtId="170" fontId="3" fillId="0" borderId="4" xfId="0" applyNumberFormat="1" applyFont="1" applyBorder="1" applyAlignment="1">
      <alignment horizontal="center"/>
    </xf>
    <xf numFmtId="0" fontId="0" fillId="5" borderId="8" xfId="0" applyFill="1" applyBorder="1" applyAlignment="1">
      <alignment horizontal="center"/>
    </xf>
    <xf numFmtId="0" fontId="0" fillId="2" borderId="8" xfId="0" applyFill="1" applyBorder="1" applyAlignment="1">
      <alignment horizontal="center"/>
    </xf>
    <xf numFmtId="170" fontId="3" fillId="0" borderId="0" xfId="0" applyNumberFormat="1" applyFont="1" applyAlignment="1">
      <alignment horizontal="center"/>
    </xf>
    <xf numFmtId="0" fontId="3" fillId="0" borderId="0" xfId="0" applyFont="1" applyAlignment="1">
      <alignment horizontal="center"/>
    </xf>
    <xf numFmtId="0" fontId="5" fillId="0" borderId="0" xfId="0" applyFont="1"/>
    <xf numFmtId="0" fontId="5" fillId="0" borderId="0" xfId="0" applyFont="1" applyAlignment="1">
      <alignment horizontal="center"/>
    </xf>
    <xf numFmtId="0" fontId="0" fillId="0" borderId="9" xfId="0" applyBorder="1" applyAlignment="1">
      <alignment horizontal="center"/>
    </xf>
    <xf numFmtId="0" fontId="0" fillId="0" borderId="11" xfId="0" applyBorder="1" applyAlignment="1">
      <alignment horizontal="center"/>
    </xf>
    <xf numFmtId="2" fontId="3" fillId="0" borderId="11" xfId="0" applyNumberFormat="1" applyFont="1" applyBorder="1" applyAlignment="1">
      <alignment horizontal="center"/>
    </xf>
    <xf numFmtId="0" fontId="0" fillId="2" borderId="7" xfId="0" applyFill="1" applyBorder="1" applyAlignment="1">
      <alignment horizontal="center"/>
    </xf>
    <xf numFmtId="164" fontId="3" fillId="0" borderId="4" xfId="0" applyNumberFormat="1" applyFont="1" applyBorder="1" applyAlignment="1">
      <alignment horizontal="center"/>
    </xf>
    <xf numFmtId="177" fontId="3" fillId="0" borderId="4" xfId="0" applyNumberFormat="1" applyFont="1" applyBorder="1" applyAlignment="1">
      <alignment horizontal="center"/>
    </xf>
    <xf numFmtId="179" fontId="3" fillId="0" borderId="4" xfId="0" applyNumberFormat="1" applyFont="1" applyBorder="1" applyAlignment="1">
      <alignment horizontal="center"/>
    </xf>
    <xf numFmtId="177" fontId="3" fillId="0" borderId="9" xfId="0" applyNumberFormat="1" applyFont="1" applyBorder="1" applyAlignment="1">
      <alignment horizontal="center"/>
    </xf>
    <xf numFmtId="178" fontId="3" fillId="0" borderId="4" xfId="0" applyNumberFormat="1" applyFont="1" applyBorder="1" applyAlignment="1">
      <alignment horizontal="center"/>
    </xf>
    <xf numFmtId="177" fontId="0" fillId="0" borderId="0" xfId="0" applyNumberFormat="1"/>
    <xf numFmtId="167" fontId="0" fillId="0" borderId="0" xfId="0" applyNumberFormat="1"/>
    <xf numFmtId="180" fontId="3" fillId="0" borderId="4" xfId="0" applyNumberFormat="1" applyFont="1" applyBorder="1" applyAlignment="1">
      <alignment horizontal="center"/>
    </xf>
    <xf numFmtId="167" fontId="3" fillId="0" borderId="4" xfId="0" applyNumberFormat="1" applyFont="1" applyBorder="1" applyAlignment="1">
      <alignment horizontal="center"/>
    </xf>
    <xf numFmtId="0" fontId="1" fillId="2" borderId="4" xfId="0" applyFont="1" applyFill="1" applyBorder="1" applyAlignment="1">
      <alignment horizontal="center"/>
    </xf>
    <xf numFmtId="0" fontId="1" fillId="5" borderId="4" xfId="0" applyFont="1" applyFill="1" applyBorder="1" applyAlignment="1">
      <alignment horizontal="center"/>
    </xf>
    <xf numFmtId="0" fontId="0" fillId="6" borderId="4" xfId="0" applyFill="1" applyBorder="1" applyAlignment="1">
      <alignment horizontal="center"/>
    </xf>
    <xf numFmtId="0" fontId="0" fillId="0" borderId="0" xfId="0" applyAlignment="1">
      <alignment horizontal="left"/>
    </xf>
    <xf numFmtId="0" fontId="3" fillId="0" borderId="4" xfId="0" applyFont="1" applyBorder="1"/>
    <xf numFmtId="0" fontId="0" fillId="0" borderId="0" xfId="0" applyAlignment="1">
      <alignment horizontal="center" vertical="center"/>
    </xf>
    <xf numFmtId="0" fontId="9" fillId="0" borderId="0" xfId="0" applyFont="1" applyAlignment="1">
      <alignment horizontal="center" wrapText="1"/>
    </xf>
    <xf numFmtId="177" fontId="3" fillId="0" borderId="4" xfId="0" applyNumberFormat="1" applyFont="1" applyBorder="1" applyAlignment="1">
      <alignment horizontal="center" vertical="center"/>
    </xf>
    <xf numFmtId="0" fontId="0" fillId="0" borderId="4" xfId="0" applyBorder="1" applyAlignment="1">
      <alignment horizontal="center" vertical="center"/>
    </xf>
    <xf numFmtId="177" fontId="10" fillId="0" borderId="4" xfId="0" applyNumberFormat="1" applyFont="1" applyBorder="1" applyAlignment="1">
      <alignment horizontal="center" vertical="center"/>
    </xf>
    <xf numFmtId="0" fontId="11" fillId="0" borderId="4" xfId="0" applyFont="1" applyBorder="1" applyAlignment="1">
      <alignment horizontal="center" vertical="center"/>
    </xf>
    <xf numFmtId="181" fontId="13" fillId="0" borderId="4" xfId="0" applyNumberFormat="1" applyFont="1" applyBorder="1" applyAlignment="1">
      <alignment horizontal="center"/>
    </xf>
    <xf numFmtId="0" fontId="0" fillId="10" borderId="4" xfId="0" applyFill="1" applyBorder="1" applyAlignment="1">
      <alignment horizontal="center" vertical="center"/>
    </xf>
    <xf numFmtId="3" fontId="0" fillId="6" borderId="4" xfId="0" applyNumberFormat="1" applyFill="1" applyBorder="1" applyAlignment="1">
      <alignment horizontal="center"/>
    </xf>
    <xf numFmtId="0" fontId="3" fillId="0" borderId="4" xfId="0" applyFont="1" applyBorder="1" applyAlignment="1">
      <alignment horizontal="center" vertical="center"/>
    </xf>
    <xf numFmtId="0" fontId="8" fillId="0" borderId="0" xfId="0" applyFont="1" applyAlignment="1">
      <alignment horizontal="center" wrapText="1"/>
    </xf>
    <xf numFmtId="2" fontId="15" fillId="8" borderId="4" xfId="0" applyNumberFormat="1" applyFont="1" applyFill="1" applyBorder="1" applyAlignment="1">
      <alignment horizontal="center" vertical="center"/>
    </xf>
    <xf numFmtId="0" fontId="15" fillId="0" borderId="0" xfId="0" applyFont="1" applyAlignment="1">
      <alignment horizontal="center" vertical="center"/>
    </xf>
    <xf numFmtId="2" fontId="15" fillId="11" borderId="13" xfId="0" applyNumberFormat="1" applyFont="1" applyFill="1" applyBorder="1" applyAlignment="1">
      <alignment horizontal="center" vertical="center"/>
    </xf>
    <xf numFmtId="0" fontId="0" fillId="2" borderId="4" xfId="0" applyFill="1" applyBorder="1" applyAlignment="1">
      <alignment horizontal="center" vertical="center"/>
    </xf>
    <xf numFmtId="0" fontId="7" fillId="0" borderId="0" xfId="0" applyFont="1" applyAlignment="1">
      <alignment horizontal="center"/>
    </xf>
    <xf numFmtId="0" fontId="7" fillId="2" borderId="4" xfId="0" applyFont="1" applyFill="1" applyBorder="1" applyAlignment="1">
      <alignment horizontal="center" vertical="center"/>
    </xf>
    <xf numFmtId="0" fontId="16" fillId="0" borderId="0" xfId="1" applyAlignment="1">
      <alignment horizontal="center" vertical="center"/>
    </xf>
    <xf numFmtId="0" fontId="14" fillId="13" borderId="19" xfId="0" applyFont="1" applyFill="1" applyBorder="1" applyAlignment="1">
      <alignment horizontal="center" vertical="center"/>
    </xf>
    <xf numFmtId="2" fontId="15" fillId="11" borderId="12" xfId="0" applyNumberFormat="1" applyFont="1" applyFill="1" applyBorder="1" applyAlignment="1">
      <alignment horizontal="center" vertical="center"/>
    </xf>
    <xf numFmtId="0" fontId="0" fillId="10" borderId="12" xfId="0" applyFill="1" applyBorder="1" applyAlignment="1">
      <alignment horizontal="center" vertical="center"/>
    </xf>
    <xf numFmtId="0" fontId="3" fillId="0" borderId="0" xfId="0" applyFont="1" applyAlignment="1">
      <alignment horizontal="center" vertical="center"/>
    </xf>
    <xf numFmtId="181" fontId="15" fillId="0" borderId="4" xfId="0" applyNumberFormat="1" applyFont="1" applyBorder="1" applyAlignment="1">
      <alignment horizontal="center"/>
    </xf>
    <xf numFmtId="0" fontId="13" fillId="0" borderId="4" xfId="0" applyFont="1" applyBorder="1" applyAlignment="1">
      <alignment horizontal="center"/>
    </xf>
    <xf numFmtId="182" fontId="0" fillId="6" borderId="4" xfId="0" applyNumberFormat="1" applyFill="1" applyBorder="1" applyAlignment="1">
      <alignment horizontal="center"/>
    </xf>
    <xf numFmtId="183" fontId="0" fillId="6" borderId="4" xfId="0" applyNumberFormat="1" applyFill="1" applyBorder="1" applyAlignment="1">
      <alignment horizontal="center"/>
    </xf>
    <xf numFmtId="184" fontId="4" fillId="0" borderId="4" xfId="0" applyNumberFormat="1" applyFont="1" applyBorder="1" applyAlignment="1">
      <alignment horizontal="center"/>
    </xf>
    <xf numFmtId="175" fontId="4" fillId="0" borderId="4" xfId="0" applyNumberFormat="1" applyFont="1" applyBorder="1" applyAlignment="1">
      <alignment horizontal="center"/>
    </xf>
    <xf numFmtId="2" fontId="3" fillId="0" borderId="4" xfId="0" applyNumberFormat="1" applyFont="1" applyBorder="1" applyAlignment="1">
      <alignment horizontal="center" vertical="center"/>
    </xf>
    <xf numFmtId="0" fontId="18" fillId="0" borderId="4" xfId="0" applyFont="1" applyBorder="1" applyAlignment="1">
      <alignment horizontal="center"/>
    </xf>
    <xf numFmtId="167" fontId="19" fillId="0" borderId="4" xfId="0" applyNumberFormat="1" applyFont="1" applyBorder="1" applyAlignment="1">
      <alignment horizontal="center" wrapText="1"/>
    </xf>
    <xf numFmtId="22" fontId="17" fillId="0" borderId="0" xfId="0" applyNumberFormat="1" applyFont="1"/>
    <xf numFmtId="185" fontId="3" fillId="0" borderId="4" xfId="0" applyNumberFormat="1" applyFont="1" applyBorder="1" applyAlignment="1">
      <alignment horizontal="center"/>
    </xf>
    <xf numFmtId="186" fontId="3" fillId="0" borderId="4" xfId="0" applyNumberFormat="1" applyFont="1" applyBorder="1" applyAlignment="1">
      <alignment horizontal="center"/>
    </xf>
    <xf numFmtId="0" fontId="0" fillId="8" borderId="4" xfId="0" applyFill="1" applyBorder="1" applyAlignment="1">
      <alignment horizontal="center"/>
    </xf>
    <xf numFmtId="165" fontId="0" fillId="6" borderId="4" xfId="0" applyNumberFormat="1" applyFill="1" applyBorder="1" applyAlignment="1">
      <alignment horizontal="center"/>
    </xf>
    <xf numFmtId="164" fontId="0" fillId="6" borderId="4" xfId="0" applyNumberFormat="1" applyFill="1" applyBorder="1" applyAlignment="1">
      <alignment horizontal="center"/>
    </xf>
    <xf numFmtId="188" fontId="3" fillId="0" borderId="4" xfId="0" applyNumberFormat="1" applyFont="1" applyBorder="1" applyAlignment="1">
      <alignment horizontal="center"/>
    </xf>
    <xf numFmtId="189" fontId="3" fillId="0" borderId="4" xfId="0" applyNumberFormat="1" applyFont="1" applyBorder="1" applyAlignment="1">
      <alignment horizontal="center"/>
    </xf>
    <xf numFmtId="170" fontId="0" fillId="6" borderId="4" xfId="0" applyNumberFormat="1" applyFill="1" applyBorder="1" applyAlignment="1">
      <alignment horizontal="center"/>
    </xf>
    <xf numFmtId="187" fontId="3" fillId="0" borderId="4" xfId="0" applyNumberFormat="1" applyFont="1" applyBorder="1" applyAlignment="1">
      <alignment horizontal="center"/>
    </xf>
    <xf numFmtId="168" fontId="0" fillId="6" borderId="4" xfId="0" applyNumberFormat="1" applyFill="1" applyBorder="1" applyAlignment="1">
      <alignment horizontal="center"/>
    </xf>
    <xf numFmtId="0" fontId="0" fillId="16" borderId="4" xfId="0" applyFill="1" applyBorder="1" applyAlignment="1">
      <alignment horizontal="center"/>
    </xf>
    <xf numFmtId="2" fontId="3" fillId="12" borderId="4" xfId="0" applyNumberFormat="1" applyFont="1" applyFill="1" applyBorder="1" applyAlignment="1">
      <alignment horizontal="center" vertical="center"/>
    </xf>
    <xf numFmtId="0" fontId="0" fillId="0" borderId="4" xfId="0" applyBorder="1"/>
    <xf numFmtId="2" fontId="3" fillId="0" borderId="0" xfId="0" applyNumberFormat="1" applyFont="1" applyAlignment="1">
      <alignment horizontal="center"/>
    </xf>
    <xf numFmtId="0" fontId="4" fillId="0" borderId="0" xfId="0" applyFont="1" applyAlignment="1">
      <alignment horizontal="center"/>
    </xf>
    <xf numFmtId="190" fontId="0" fillId="0" borderId="0" xfId="0" applyNumberFormat="1"/>
    <xf numFmtId="0" fontId="0" fillId="0" borderId="0" xfId="0" applyAlignment="1">
      <alignment wrapText="1"/>
    </xf>
    <xf numFmtId="1" fontId="3" fillId="0" borderId="4" xfId="0" applyNumberFormat="1" applyFont="1" applyBorder="1" applyAlignment="1">
      <alignment horizontal="center"/>
    </xf>
    <xf numFmtId="0" fontId="0" fillId="18" borderId="4" xfId="0" applyFill="1" applyBorder="1"/>
    <xf numFmtId="0" fontId="0" fillId="0" borderId="0" xfId="0" applyAlignment="1">
      <alignment horizontal="left" wrapText="1"/>
    </xf>
    <xf numFmtId="0" fontId="1" fillId="0" borderId="9" xfId="0" applyFont="1" applyBorder="1" applyAlignment="1">
      <alignment horizontal="center"/>
    </xf>
    <xf numFmtId="0" fontId="3" fillId="0" borderId="9" xfId="0" applyFont="1" applyBorder="1" applyAlignment="1">
      <alignment horizontal="center"/>
    </xf>
    <xf numFmtId="164" fontId="4" fillId="0" borderId="4" xfId="0" applyNumberFormat="1" applyFont="1" applyBorder="1" applyAlignment="1">
      <alignment horizontal="center"/>
    </xf>
    <xf numFmtId="176" fontId="3" fillId="0" borderId="4" xfId="0" applyNumberFormat="1" applyFont="1" applyBorder="1" applyAlignment="1">
      <alignment horizontal="center"/>
    </xf>
    <xf numFmtId="0" fontId="0" fillId="0" borderId="4" xfId="0" applyBorder="1" applyAlignment="1">
      <alignment horizontal="left"/>
    </xf>
    <xf numFmtId="0" fontId="0" fillId="0" borderId="18" xfId="0" applyBorder="1"/>
    <xf numFmtId="0" fontId="4" fillId="0" borderId="11" xfId="0" applyFont="1" applyBorder="1"/>
    <xf numFmtId="0" fontId="4" fillId="0" borderId="0" xfId="0" applyFont="1"/>
    <xf numFmtId="0" fontId="0" fillId="0" borderId="11" xfId="0" applyBorder="1"/>
    <xf numFmtId="0" fontId="3" fillId="0" borderId="0" xfId="0" applyFont="1"/>
    <xf numFmtId="0" fontId="1" fillId="3" borderId="8" xfId="0" applyFont="1" applyFill="1" applyBorder="1" applyAlignment="1">
      <alignment horizontal="center"/>
    </xf>
    <xf numFmtId="0" fontId="0" fillId="6" borderId="0" xfId="0" applyFill="1"/>
    <xf numFmtId="2" fontId="0" fillId="0" borderId="0" xfId="0" applyNumberFormat="1" applyAlignment="1">
      <alignment horizontal="center"/>
    </xf>
    <xf numFmtId="0" fontId="0" fillId="0" borderId="9" xfId="0" applyBorder="1"/>
    <xf numFmtId="0" fontId="35" fillId="0" borderId="4" xfId="0" applyFont="1" applyBorder="1" applyAlignment="1">
      <alignment horizontal="center"/>
    </xf>
    <xf numFmtId="164" fontId="3" fillId="0" borderId="0" xfId="0" applyNumberFormat="1" applyFont="1" applyAlignment="1">
      <alignment horizontal="center"/>
    </xf>
    <xf numFmtId="0" fontId="1" fillId="0" borderId="4" xfId="0" applyFont="1" applyBorder="1" applyAlignment="1">
      <alignment horizontal="center"/>
    </xf>
    <xf numFmtId="0" fontId="36" fillId="0" borderId="0" xfId="0" applyFont="1"/>
    <xf numFmtId="167" fontId="3" fillId="0" borderId="0" xfId="0" applyNumberFormat="1" applyFont="1" applyAlignment="1">
      <alignment horizontal="center"/>
    </xf>
    <xf numFmtId="170" fontId="3" fillId="0" borderId="4" xfId="0" applyNumberFormat="1" applyFont="1" applyBorder="1" applyAlignment="1">
      <alignment horizontal="center" vertical="center" wrapText="1"/>
    </xf>
    <xf numFmtId="0" fontId="0" fillId="6" borderId="4" xfId="0" applyFill="1" applyBorder="1"/>
    <xf numFmtId="177" fontId="10" fillId="6" borderId="8" xfId="0" applyNumberFormat="1" applyFont="1" applyFill="1" applyBorder="1" applyAlignment="1">
      <alignment horizontal="center" vertical="center"/>
    </xf>
    <xf numFmtId="0" fontId="0" fillId="20" borderId="4" xfId="0" applyFill="1" applyBorder="1" applyAlignment="1">
      <alignment horizontal="center"/>
    </xf>
    <xf numFmtId="0" fontId="3" fillId="20" borderId="4" xfId="0" applyFont="1" applyFill="1" applyBorder="1" applyAlignment="1">
      <alignment horizontal="center"/>
    </xf>
    <xf numFmtId="0" fontId="0" fillId="20" borderId="4" xfId="0" applyFill="1" applyBorder="1" applyAlignment="1">
      <alignment horizontal="center" vertical="center"/>
    </xf>
    <xf numFmtId="0" fontId="7" fillId="6" borderId="4" xfId="0" applyFont="1" applyFill="1" applyBorder="1" applyAlignment="1">
      <alignment horizontal="center" vertical="center"/>
    </xf>
    <xf numFmtId="191" fontId="41" fillId="6" borderId="4" xfId="0" applyNumberFormat="1" applyFont="1" applyFill="1" applyBorder="1" applyAlignment="1">
      <alignment horizontal="center" vertical="center"/>
    </xf>
    <xf numFmtId="1" fontId="3" fillId="0" borderId="4" xfId="0" applyNumberFormat="1" applyFont="1" applyBorder="1" applyAlignment="1">
      <alignment horizontal="center" vertical="center"/>
    </xf>
    <xf numFmtId="1" fontId="10" fillId="0" borderId="4" xfId="0" applyNumberFormat="1" applyFont="1" applyBorder="1" applyAlignment="1">
      <alignment horizontal="center" vertical="center"/>
    </xf>
    <xf numFmtId="0" fontId="12" fillId="0" borderId="4" xfId="0" applyFont="1" applyBorder="1" applyAlignment="1">
      <alignment horizontal="center"/>
    </xf>
    <xf numFmtId="177" fontId="3" fillId="6" borderId="4" xfId="0" applyNumberFormat="1" applyFont="1" applyFill="1" applyBorder="1" applyAlignment="1">
      <alignment horizontal="center"/>
    </xf>
    <xf numFmtId="170" fontId="3" fillId="8" borderId="4" xfId="0" applyNumberFormat="1" applyFont="1" applyFill="1" applyBorder="1" applyAlignment="1">
      <alignment horizontal="center"/>
    </xf>
    <xf numFmtId="170" fontId="10" fillId="8" borderId="8" xfId="0" applyNumberFormat="1" applyFont="1" applyFill="1" applyBorder="1" applyAlignment="1">
      <alignment horizontal="center" vertical="center"/>
    </xf>
    <xf numFmtId="0" fontId="0" fillId="21" borderId="4" xfId="0" applyFill="1" applyBorder="1" applyAlignment="1">
      <alignment horizontal="center"/>
    </xf>
    <xf numFmtId="0" fontId="0" fillId="6" borderId="4" xfId="0" applyFill="1" applyBorder="1" applyAlignment="1">
      <alignment horizontal="center" vertical="center"/>
    </xf>
    <xf numFmtId="0" fontId="14" fillId="0" borderId="11" xfId="0" applyFont="1" applyBorder="1"/>
    <xf numFmtId="0" fontId="14" fillId="0" borderId="0" xfId="0" applyFont="1"/>
    <xf numFmtId="0" fontId="14" fillId="0" borderId="10" xfId="0" applyFont="1" applyBorder="1"/>
    <xf numFmtId="0" fontId="0" fillId="0" borderId="10" xfId="0" applyBorder="1" applyAlignment="1">
      <alignment horizontal="center"/>
    </xf>
    <xf numFmtId="177" fontId="3" fillId="0" borderId="0" xfId="0" applyNumberFormat="1" applyFont="1" applyAlignment="1">
      <alignment horizontal="center" vertical="center"/>
    </xf>
    <xf numFmtId="177" fontId="10" fillId="0" borderId="0" xfId="0" applyNumberFormat="1" applyFont="1" applyAlignment="1">
      <alignment horizontal="center" vertical="center"/>
    </xf>
    <xf numFmtId="177" fontId="0" fillId="0" borderId="0" xfId="0" applyNumberFormat="1" applyAlignment="1">
      <alignment horizontal="center" vertical="center"/>
    </xf>
    <xf numFmtId="177" fontId="0" fillId="0" borderId="0" xfId="0" applyNumberFormat="1" applyAlignment="1">
      <alignment horizontal="center"/>
    </xf>
    <xf numFmtId="0" fontId="0" fillId="0" borderId="0" xfId="0" applyAlignment="1">
      <alignment vertical="top"/>
    </xf>
    <xf numFmtId="0" fontId="0" fillId="0" borderId="0" xfId="0" applyAlignment="1">
      <alignment vertical="center" wrapText="1"/>
    </xf>
    <xf numFmtId="0" fontId="0" fillId="0" borderId="0" xfId="0" applyAlignment="1">
      <alignment vertical="center"/>
    </xf>
    <xf numFmtId="1" fontId="0" fillId="0" borderId="0" xfId="0" applyNumberFormat="1" applyAlignment="1">
      <alignment vertical="center"/>
    </xf>
    <xf numFmtId="1" fontId="0" fillId="0" borderId="4" xfId="0" applyNumberFormat="1" applyBorder="1" applyAlignment="1">
      <alignment vertical="center"/>
    </xf>
    <xf numFmtId="0" fontId="42" fillId="0" borderId="0" xfId="0" applyFont="1" applyAlignment="1">
      <alignment horizontal="left" vertical="center" indent="15"/>
    </xf>
    <xf numFmtId="170" fontId="0" fillId="0" borderId="0" xfId="0" applyNumberFormat="1" applyAlignment="1">
      <alignment horizontal="center"/>
    </xf>
    <xf numFmtId="0" fontId="7" fillId="0" borderId="4" xfId="0" applyFont="1" applyBorder="1" applyAlignment="1">
      <alignment horizontal="center"/>
    </xf>
    <xf numFmtId="170" fontId="0" fillId="0" borderId="4" xfId="0" applyNumberFormat="1" applyBorder="1" applyAlignment="1">
      <alignment horizontal="center"/>
    </xf>
    <xf numFmtId="0" fontId="2" fillId="17" borderId="1" xfId="0" applyFont="1" applyFill="1" applyBorder="1" applyAlignment="1">
      <alignment horizontal="center" vertical="center"/>
    </xf>
    <xf numFmtId="0" fontId="2" fillId="17" borderId="2" xfId="0" applyFont="1" applyFill="1" applyBorder="1" applyAlignment="1">
      <alignment horizontal="center" vertical="center"/>
    </xf>
    <xf numFmtId="0" fontId="11" fillId="14" borderId="21" xfId="0" applyFont="1" applyFill="1" applyBorder="1" applyAlignment="1">
      <alignment horizontal="center" vertical="center"/>
    </xf>
    <xf numFmtId="0" fontId="11" fillId="14" borderId="20" xfId="0" applyFont="1" applyFill="1" applyBorder="1" applyAlignment="1">
      <alignment horizontal="center" vertical="center"/>
    </xf>
    <xf numFmtId="0" fontId="2" fillId="17" borderId="4" xfId="0" applyFont="1" applyFill="1" applyBorder="1" applyAlignment="1">
      <alignment horizontal="center" vertical="center"/>
    </xf>
    <xf numFmtId="0" fontId="0" fillId="15" borderId="4" xfId="0" applyFill="1" applyBorder="1" applyAlignment="1">
      <alignment horizontal="center"/>
    </xf>
    <xf numFmtId="0" fontId="0" fillId="0" borderId="0" xfId="0" applyAlignment="1">
      <alignment horizontal="left"/>
    </xf>
    <xf numFmtId="0" fontId="0" fillId="0" borderId="0" xfId="0" applyAlignment="1">
      <alignment horizontal="center"/>
    </xf>
    <xf numFmtId="0" fontId="0" fillId="0" borderId="4" xfId="0" applyBorder="1" applyAlignment="1">
      <alignment horizontal="left"/>
    </xf>
    <xf numFmtId="0" fontId="22" fillId="0" borderId="0" xfId="0" applyFont="1" applyAlignment="1">
      <alignment horizontal="center"/>
    </xf>
    <xf numFmtId="0" fontId="0" fillId="5" borderId="4" xfId="0" applyFill="1" applyBorder="1" applyAlignment="1">
      <alignment horizontal="center"/>
    </xf>
    <xf numFmtId="0" fontId="0" fillId="0" borderId="4" xfId="0" applyBorder="1" applyAlignment="1">
      <alignment horizontal="center"/>
    </xf>
    <xf numFmtId="0" fontId="0" fillId="4" borderId="5" xfId="0" applyFill="1" applyBorder="1" applyAlignment="1">
      <alignment horizontal="center"/>
    </xf>
    <xf numFmtId="0" fontId="0" fillId="18" borderId="4" xfId="0" applyFill="1" applyBorder="1" applyAlignment="1">
      <alignment horizontal="center"/>
    </xf>
    <xf numFmtId="0" fontId="0" fillId="18" borderId="8" xfId="0" applyFill="1" applyBorder="1" applyAlignment="1">
      <alignment horizontal="center"/>
    </xf>
    <xf numFmtId="0" fontId="0" fillId="18" borderId="13" xfId="0" applyFill="1" applyBorder="1" applyAlignment="1">
      <alignment horizontal="center"/>
    </xf>
    <xf numFmtId="0" fontId="0" fillId="4" borderId="4" xfId="0" applyFill="1" applyBorder="1" applyAlignment="1">
      <alignment horizontal="center"/>
    </xf>
    <xf numFmtId="0" fontId="1" fillId="0" borderId="8" xfId="0" applyFont="1" applyBorder="1" applyAlignment="1">
      <alignment horizontal="center"/>
    </xf>
    <xf numFmtId="0" fontId="1" fillId="0" borderId="13" xfId="0" applyFont="1" applyBorder="1" applyAlignment="1">
      <alignment horizontal="center"/>
    </xf>
    <xf numFmtId="0" fontId="0" fillId="0" borderId="18" xfId="0" applyBorder="1" applyAlignment="1">
      <alignment horizontal="center" wrapText="1"/>
    </xf>
    <xf numFmtId="0" fontId="0" fillId="0" borderId="4" xfId="0" applyBorder="1" applyAlignment="1">
      <alignment horizontal="center" wrapText="1"/>
    </xf>
    <xf numFmtId="0" fontId="0" fillId="0" borderId="8" xfId="0" applyBorder="1" applyAlignment="1">
      <alignment horizontal="center"/>
    </xf>
    <xf numFmtId="0" fontId="0" fillId="0" borderId="13" xfId="0" applyBorder="1" applyAlignment="1">
      <alignment horizontal="center"/>
    </xf>
    <xf numFmtId="0" fontId="0" fillId="0" borderId="4" xfId="0" applyBorder="1" applyAlignment="1">
      <alignment horizontal="left" wrapText="1"/>
    </xf>
    <xf numFmtId="0" fontId="22" fillId="0" borderId="4" xfId="0" applyFont="1" applyBorder="1" applyAlignment="1">
      <alignment horizontal="center"/>
    </xf>
    <xf numFmtId="0" fontId="0" fillId="16" borderId="4" xfId="0" applyFill="1" applyBorder="1" applyAlignment="1">
      <alignment horizontal="center"/>
    </xf>
    <xf numFmtId="0" fontId="1" fillId="4" borderId="4" xfId="0" applyFont="1" applyFill="1" applyBorder="1" applyAlignment="1">
      <alignment horizontal="center"/>
    </xf>
    <xf numFmtId="0" fontId="0" fillId="16" borderId="8" xfId="0" applyFill="1" applyBorder="1" applyAlignment="1">
      <alignment horizontal="center"/>
    </xf>
    <xf numFmtId="0" fontId="0" fillId="16" borderId="13" xfId="0" applyFill="1" applyBorder="1" applyAlignment="1">
      <alignment horizontal="center"/>
    </xf>
    <xf numFmtId="0" fontId="0" fillId="0" borderId="22" xfId="0" applyBorder="1" applyAlignment="1">
      <alignment horizontal="left"/>
    </xf>
    <xf numFmtId="0" fontId="0" fillId="0" borderId="13" xfId="0" applyBorder="1" applyAlignment="1">
      <alignment horizontal="left"/>
    </xf>
    <xf numFmtId="0" fontId="0" fillId="0" borderId="18" xfId="0" applyBorder="1" applyAlignment="1">
      <alignment horizontal="left"/>
    </xf>
    <xf numFmtId="0" fontId="5" fillId="0" borderId="4" xfId="0" applyFont="1" applyBorder="1" applyAlignment="1">
      <alignment horizontal="center"/>
    </xf>
    <xf numFmtId="0" fontId="22" fillId="0" borderId="4" xfId="0" applyFont="1" applyBorder="1" applyAlignment="1">
      <alignment horizontal="left"/>
    </xf>
    <xf numFmtId="0" fontId="0" fillId="0" borderId="10" xfId="0" applyBorder="1" applyAlignment="1">
      <alignment horizontal="center"/>
    </xf>
    <xf numFmtId="0" fontId="0" fillId="0" borderId="4" xfId="0" applyBorder="1" applyAlignment="1">
      <alignment horizontal="right"/>
    </xf>
    <xf numFmtId="0" fontId="3" fillId="0" borderId="4" xfId="0" applyFont="1" applyBorder="1" applyAlignment="1">
      <alignment horizontal="center"/>
    </xf>
    <xf numFmtId="0" fontId="0" fillId="0" borderId="9" xfId="0" applyBorder="1" applyAlignment="1">
      <alignment horizontal="center"/>
    </xf>
    <xf numFmtId="0" fontId="0" fillId="19" borderId="4" xfId="0" applyFill="1" applyBorder="1" applyAlignment="1">
      <alignment horizontal="center"/>
    </xf>
    <xf numFmtId="0" fontId="0" fillId="0" borderId="8" xfId="0" applyBorder="1" applyAlignment="1">
      <alignment horizontal="left"/>
    </xf>
    <xf numFmtId="0" fontId="0" fillId="0" borderId="23" xfId="0" applyBorder="1" applyAlignment="1">
      <alignment horizontal="center"/>
    </xf>
    <xf numFmtId="0" fontId="0" fillId="0" borderId="4" xfId="0" applyBorder="1"/>
    <xf numFmtId="170" fontId="3" fillId="0" borderId="4" xfId="0" applyNumberFormat="1" applyFont="1" applyBorder="1" applyAlignment="1">
      <alignment horizontal="center"/>
    </xf>
    <xf numFmtId="177" fontId="10" fillId="0" borderId="8" xfId="0" applyNumberFormat="1" applyFont="1" applyBorder="1" applyAlignment="1">
      <alignment horizontal="center" vertical="center"/>
    </xf>
    <xf numFmtId="177" fontId="10" fillId="0" borderId="13" xfId="0" applyNumberFormat="1" applyFont="1" applyBorder="1" applyAlignment="1">
      <alignment horizontal="center" vertical="center"/>
    </xf>
    <xf numFmtId="1" fontId="0" fillId="0" borderId="4" xfId="0" applyNumberFormat="1" applyBorder="1" applyAlignment="1">
      <alignment horizontal="center" vertical="center"/>
    </xf>
    <xf numFmtId="0" fontId="14" fillId="7" borderId="1" xfId="0" applyFont="1" applyFill="1" applyBorder="1" applyAlignment="1">
      <alignment horizontal="center"/>
    </xf>
    <xf numFmtId="0" fontId="14" fillId="7" borderId="2" xfId="0" applyFont="1" applyFill="1" applyBorder="1" applyAlignment="1">
      <alignment horizontal="center"/>
    </xf>
    <xf numFmtId="0" fontId="14" fillId="7" borderId="3" xfId="0" applyFont="1" applyFill="1" applyBorder="1" applyAlignment="1">
      <alignment horizontal="center"/>
    </xf>
    <xf numFmtId="0" fontId="1" fillId="5" borderId="4" xfId="0" applyFont="1" applyFill="1" applyBorder="1" applyAlignment="1">
      <alignment horizontal="center"/>
    </xf>
    <xf numFmtId="2" fontId="3" fillId="0" borderId="8" xfId="0" applyNumberFormat="1" applyFont="1" applyBorder="1" applyAlignment="1">
      <alignment horizontal="center" vertical="center"/>
    </xf>
    <xf numFmtId="2" fontId="3" fillId="0" borderId="13" xfId="0" applyNumberFormat="1" applyFont="1" applyBorder="1" applyAlignment="1">
      <alignment horizontal="center" vertical="center"/>
    </xf>
    <xf numFmtId="0" fontId="0" fillId="2" borderId="18" xfId="0" applyFill="1" applyBorder="1" applyAlignment="1">
      <alignment horizontal="center" wrapText="1"/>
    </xf>
    <xf numFmtId="0" fontId="0" fillId="2" borderId="5" xfId="0" applyFill="1" applyBorder="1" applyAlignment="1">
      <alignment horizontal="center" wrapText="1"/>
    </xf>
    <xf numFmtId="0" fontId="0" fillId="2" borderId="18" xfId="0" applyFill="1" applyBorder="1" applyAlignment="1">
      <alignment horizontal="center" vertical="center" wrapText="1"/>
    </xf>
    <xf numFmtId="0" fontId="0" fillId="2" borderId="5" xfId="0" applyFill="1"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1" fillId="3" borderId="8" xfId="0" applyFont="1" applyFill="1" applyBorder="1" applyAlignment="1">
      <alignment horizontal="center"/>
    </xf>
    <xf numFmtId="0" fontId="1" fillId="3" borderId="13" xfId="0" applyFont="1" applyFill="1" applyBorder="1" applyAlignment="1">
      <alignment horizontal="center"/>
    </xf>
    <xf numFmtId="0" fontId="0" fillId="9" borderId="4" xfId="0" applyFill="1" applyBorder="1" applyAlignment="1">
      <alignment horizontal="center"/>
    </xf>
    <xf numFmtId="0" fontId="1" fillId="3" borderId="4" xfId="0" applyFont="1" applyFill="1" applyBorder="1" applyAlignment="1">
      <alignment horizontal="center"/>
    </xf>
    <xf numFmtId="0" fontId="0" fillId="9" borderId="4" xfId="0" applyFill="1" applyBorder="1" applyAlignment="1">
      <alignment horizontal="center" vertical="center"/>
    </xf>
    <xf numFmtId="0" fontId="0" fillId="9" borderId="18" xfId="0" applyFill="1" applyBorder="1" applyAlignment="1">
      <alignment horizontal="center" vertical="center"/>
    </xf>
    <xf numFmtId="0" fontId="38" fillId="0" borderId="4" xfId="0" applyFont="1" applyBorder="1" applyAlignment="1">
      <alignment horizontal="left" vertical="center"/>
    </xf>
    <xf numFmtId="0" fontId="22" fillId="0" borderId="4" xfId="0" applyFont="1" applyBorder="1" applyAlignment="1">
      <alignment horizontal="left" vertical="center"/>
    </xf>
    <xf numFmtId="0" fontId="3" fillId="0" borderId="4" xfId="0" applyFont="1" applyBorder="1" applyAlignment="1">
      <alignment horizontal="left"/>
    </xf>
    <xf numFmtId="0" fontId="0" fillId="0" borderId="4" xfId="0" applyBorder="1" applyAlignment="1">
      <alignment horizontal="center" vertical="center"/>
    </xf>
    <xf numFmtId="0" fontId="0" fillId="9" borderId="5" xfId="0" applyFill="1" applyBorder="1" applyAlignment="1">
      <alignment horizontal="center"/>
    </xf>
    <xf numFmtId="177" fontId="10" fillId="0" borderId="0" xfId="0" applyNumberFormat="1" applyFont="1" applyAlignment="1">
      <alignment horizontal="center" vertical="center"/>
    </xf>
    <xf numFmtId="177" fontId="10" fillId="0" borderId="4" xfId="0" applyNumberFormat="1" applyFont="1" applyBorder="1" applyAlignment="1">
      <alignment horizontal="center" vertical="center"/>
    </xf>
    <xf numFmtId="177" fontId="11" fillId="22" borderId="4" xfId="0" applyNumberFormat="1" applyFont="1" applyFill="1" applyBorder="1" applyAlignment="1">
      <alignment horizontal="center" vertical="center"/>
    </xf>
    <xf numFmtId="0" fontId="0" fillId="0" borderId="0" xfId="0" applyAlignment="1">
      <alignment horizontal="center" vertical="center"/>
    </xf>
    <xf numFmtId="0" fontId="0" fillId="3" borderId="8" xfId="0" applyFill="1" applyBorder="1" applyAlignment="1">
      <alignment horizontal="center"/>
    </xf>
    <xf numFmtId="0" fontId="0" fillId="3" borderId="13" xfId="0" applyFill="1" applyBorder="1" applyAlignment="1">
      <alignment horizontal="center"/>
    </xf>
    <xf numFmtId="0" fontId="0" fillId="3" borderId="22" xfId="0" applyFill="1" applyBorder="1" applyAlignment="1">
      <alignment horizontal="center"/>
    </xf>
    <xf numFmtId="177" fontId="10" fillId="0" borderId="9" xfId="0" applyNumberFormat="1" applyFont="1" applyBorder="1" applyAlignment="1">
      <alignment horizontal="center" vertical="center"/>
    </xf>
    <xf numFmtId="177" fontId="10" fillId="0" borderId="15" xfId="0" applyNumberFormat="1" applyFont="1" applyBorder="1" applyAlignment="1">
      <alignment horizontal="center" vertical="center"/>
    </xf>
    <xf numFmtId="177" fontId="10" fillId="0" borderId="23" xfId="0" applyNumberFormat="1" applyFont="1" applyBorder="1" applyAlignment="1">
      <alignment horizontal="center" vertical="center"/>
    </xf>
    <xf numFmtId="177" fontId="10" fillId="0" borderId="14" xfId="0" applyNumberFormat="1" applyFont="1" applyBorder="1" applyAlignment="1">
      <alignment horizontal="center" vertical="center"/>
    </xf>
    <xf numFmtId="0" fontId="0" fillId="3" borderId="4" xfId="0" applyFill="1" applyBorder="1" applyAlignment="1">
      <alignment horizontal="center"/>
    </xf>
    <xf numFmtId="177" fontId="11" fillId="22" borderId="8" xfId="0" applyNumberFormat="1" applyFont="1" applyFill="1" applyBorder="1" applyAlignment="1">
      <alignment horizontal="center" vertical="center"/>
    </xf>
    <xf numFmtId="177" fontId="11" fillId="22" borderId="13" xfId="0" applyNumberFormat="1" applyFont="1" applyFill="1" applyBorder="1" applyAlignment="1">
      <alignment horizontal="center" vertical="center"/>
    </xf>
    <xf numFmtId="0" fontId="43" fillId="0" borderId="0" xfId="0" applyFont="1" applyAlignment="1">
      <alignment horizontal="left" vertical="center"/>
    </xf>
    <xf numFmtId="0" fontId="14" fillId="7" borderId="4" xfId="0" applyFont="1" applyFill="1" applyBorder="1" applyAlignment="1">
      <alignment horizontal="center"/>
    </xf>
    <xf numFmtId="0" fontId="16" fillId="0" borderId="0" xfId="1" applyAlignment="1">
      <alignment horizontal="center"/>
    </xf>
    <xf numFmtId="0" fontId="0" fillId="4" borderId="8" xfId="0" applyFill="1" applyBorder="1" applyAlignment="1">
      <alignment horizontal="center"/>
    </xf>
    <xf numFmtId="0" fontId="0" fillId="4" borderId="13"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FF00"/>
      <color rgb="FF66FFCC"/>
      <color rgb="FFFFFFCC"/>
      <color rgb="FF66FFFF"/>
      <color rgb="FFCCECFF"/>
      <color rgb="FFFF66FF"/>
      <color rgb="FF66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hyperlink" Target="#'KB,KM,BM'!A1"/><Relationship Id="rId13" Type="http://schemas.openxmlformats.org/officeDocument/2006/relationships/hyperlink" Target="#density!A1"/><Relationship Id="rId3" Type="http://schemas.openxmlformats.org/officeDocument/2006/relationships/hyperlink" Target="#GM!A1"/><Relationship Id="rId7" Type="http://schemas.openxmlformats.org/officeDocument/2006/relationships/hyperlink" Target="#' LOAD MASTER 1'!A1"/><Relationship Id="rId12" Type="http://schemas.openxmlformats.org/officeDocument/2006/relationships/hyperlink" Target="#RB!A1"/><Relationship Id="rId2" Type="http://schemas.openxmlformats.org/officeDocument/2006/relationships/hyperlink" Target="#LIST!A1"/><Relationship Id="rId1" Type="http://schemas.openxmlformats.org/officeDocument/2006/relationships/hyperlink" Target="#DWA!A1"/><Relationship Id="rId6" Type="http://schemas.openxmlformats.org/officeDocument/2006/relationships/hyperlink" Target="#WPA!A1"/><Relationship Id="rId11" Type="http://schemas.openxmlformats.org/officeDocument/2006/relationships/hyperlink" Target="#displac!A1"/><Relationship Id="rId5" Type="http://schemas.openxmlformats.org/officeDocument/2006/relationships/hyperlink" Target="#TPC!A1"/><Relationship Id="rId10" Type="http://schemas.openxmlformats.org/officeDocument/2006/relationships/hyperlink" Target="#HEEL!A1"/><Relationship Id="rId4" Type="http://schemas.openxmlformats.org/officeDocument/2006/relationships/hyperlink" Target="#FWA!A1"/><Relationship Id="rId9" Type="http://schemas.openxmlformats.org/officeDocument/2006/relationships/hyperlink" Target="#FSE!A1"/><Relationship Id="rId14" Type="http://schemas.openxmlformats.org/officeDocument/2006/relationships/hyperlink" Target="#HOME!A1"/></Relationships>
</file>

<file path=xl/drawings/_rels/drawing10.xml.rels><?xml version="1.0" encoding="UTF-8" standalone="yes"?>
<Relationships xmlns="http://schemas.openxmlformats.org/package/2006/relationships"><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HOME!A1"/><Relationship Id="rId4" Type="http://schemas.openxmlformats.org/officeDocument/2006/relationships/image" Target="../media/image8.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18" Type="http://schemas.openxmlformats.org/officeDocument/2006/relationships/image" Target="../media/image26.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 Type="http://schemas.openxmlformats.org/officeDocument/2006/relationships/image" Target="../media/image10.png"/><Relationship Id="rId16" Type="http://schemas.openxmlformats.org/officeDocument/2006/relationships/image" Target="../media/image24.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19" Type="http://schemas.openxmlformats.org/officeDocument/2006/relationships/hyperlink" Target="#HOME!A1"/><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33.png"/><Relationship Id="rId13" Type="http://schemas.openxmlformats.org/officeDocument/2006/relationships/image" Target="../media/image38.png"/><Relationship Id="rId3" Type="http://schemas.openxmlformats.org/officeDocument/2006/relationships/image" Target="../media/image28.png"/><Relationship Id="rId7" Type="http://schemas.openxmlformats.org/officeDocument/2006/relationships/image" Target="../media/image32.png"/><Relationship Id="rId12" Type="http://schemas.openxmlformats.org/officeDocument/2006/relationships/image" Target="../media/image37.png"/><Relationship Id="rId2" Type="http://schemas.openxmlformats.org/officeDocument/2006/relationships/image" Target="../media/image27.png"/><Relationship Id="rId1" Type="http://schemas.openxmlformats.org/officeDocument/2006/relationships/hyperlink" Target="#HOME!A1"/><Relationship Id="rId6" Type="http://schemas.openxmlformats.org/officeDocument/2006/relationships/image" Target="../media/image31.png"/><Relationship Id="rId11" Type="http://schemas.openxmlformats.org/officeDocument/2006/relationships/image" Target="../media/image36.png"/><Relationship Id="rId5" Type="http://schemas.openxmlformats.org/officeDocument/2006/relationships/image" Target="../media/image30.png"/><Relationship Id="rId10" Type="http://schemas.openxmlformats.org/officeDocument/2006/relationships/image" Target="../media/image35.png"/><Relationship Id="rId4" Type="http://schemas.openxmlformats.org/officeDocument/2006/relationships/image" Target="../media/image29.png"/><Relationship Id="rId9" Type="http://schemas.openxmlformats.org/officeDocument/2006/relationships/image" Target="../media/image3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34.png"/><Relationship Id="rId13" Type="http://schemas.openxmlformats.org/officeDocument/2006/relationships/image" Target="../media/image31.png"/><Relationship Id="rId3" Type="http://schemas.openxmlformats.org/officeDocument/2006/relationships/image" Target="../media/image25.png"/><Relationship Id="rId7" Type="http://schemas.openxmlformats.org/officeDocument/2006/relationships/image" Target="../media/image28.png"/><Relationship Id="rId12" Type="http://schemas.openxmlformats.org/officeDocument/2006/relationships/image" Target="../media/image41.png"/><Relationship Id="rId2" Type="http://schemas.openxmlformats.org/officeDocument/2006/relationships/image" Target="../media/image14.png"/><Relationship Id="rId16" Type="http://schemas.openxmlformats.org/officeDocument/2006/relationships/image" Target="../media/image44.png"/><Relationship Id="rId1" Type="http://schemas.openxmlformats.org/officeDocument/2006/relationships/hyperlink" Target="#HOME!A1"/><Relationship Id="rId6" Type="http://schemas.openxmlformats.org/officeDocument/2006/relationships/image" Target="../media/image40.png"/><Relationship Id="rId11" Type="http://schemas.openxmlformats.org/officeDocument/2006/relationships/image" Target="../media/image29.png"/><Relationship Id="rId5" Type="http://schemas.openxmlformats.org/officeDocument/2006/relationships/image" Target="../media/image39.png"/><Relationship Id="rId15" Type="http://schemas.openxmlformats.org/officeDocument/2006/relationships/image" Target="../media/image43.png"/><Relationship Id="rId10" Type="http://schemas.openxmlformats.org/officeDocument/2006/relationships/image" Target="../media/image32.png"/><Relationship Id="rId4" Type="http://schemas.openxmlformats.org/officeDocument/2006/relationships/image" Target="../media/image23.png"/><Relationship Id="rId9" Type="http://schemas.openxmlformats.org/officeDocument/2006/relationships/image" Target="../media/image38.png"/><Relationship Id="rId14" Type="http://schemas.openxmlformats.org/officeDocument/2006/relationships/image" Target="../media/image42.png"/></Relationships>
</file>

<file path=xl/drawings/_rels/drawing15.xml.rels><?xml version="1.0" encoding="UTF-8" standalone="yes"?>
<Relationships xmlns="http://schemas.openxmlformats.org/package/2006/relationships"><Relationship Id="rId8" Type="http://schemas.openxmlformats.org/officeDocument/2006/relationships/image" Target="../media/image31.png"/><Relationship Id="rId13" Type="http://schemas.openxmlformats.org/officeDocument/2006/relationships/image" Target="../media/image23.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46.png"/><Relationship Id="rId2" Type="http://schemas.openxmlformats.org/officeDocument/2006/relationships/image" Target="../media/image9.png"/><Relationship Id="rId1" Type="http://schemas.openxmlformats.org/officeDocument/2006/relationships/hyperlink" Target="#HOME!A1"/><Relationship Id="rId6" Type="http://schemas.openxmlformats.org/officeDocument/2006/relationships/image" Target="../media/image13.png"/><Relationship Id="rId11" Type="http://schemas.openxmlformats.org/officeDocument/2006/relationships/image" Target="../media/image45.png"/><Relationship Id="rId5" Type="http://schemas.openxmlformats.org/officeDocument/2006/relationships/image" Target="../media/image12.png"/><Relationship Id="rId15" Type="http://schemas.openxmlformats.org/officeDocument/2006/relationships/image" Target="../media/image24.png"/><Relationship Id="rId10" Type="http://schemas.openxmlformats.org/officeDocument/2006/relationships/image" Target="../media/image30.png"/><Relationship Id="rId4" Type="http://schemas.openxmlformats.org/officeDocument/2006/relationships/image" Target="../media/image11.png"/><Relationship Id="rId9" Type="http://schemas.openxmlformats.org/officeDocument/2006/relationships/image" Target="../media/image28.png"/><Relationship Id="rId14"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8" Type="http://schemas.openxmlformats.org/officeDocument/2006/relationships/image" Target="../media/image21.png"/><Relationship Id="rId13" Type="http://schemas.openxmlformats.org/officeDocument/2006/relationships/image" Target="../media/image14.png"/><Relationship Id="rId3" Type="http://schemas.openxmlformats.org/officeDocument/2006/relationships/image" Target="../media/image16.png"/><Relationship Id="rId7" Type="http://schemas.openxmlformats.org/officeDocument/2006/relationships/image" Target="../media/image20.png"/><Relationship Id="rId12" Type="http://schemas.openxmlformats.org/officeDocument/2006/relationships/image" Target="../media/image25.png"/><Relationship Id="rId2" Type="http://schemas.openxmlformats.org/officeDocument/2006/relationships/image" Target="../media/image15.png"/><Relationship Id="rId1" Type="http://schemas.openxmlformats.org/officeDocument/2006/relationships/hyperlink" Target="#HOME!A1"/><Relationship Id="rId6" Type="http://schemas.openxmlformats.org/officeDocument/2006/relationships/image" Target="../media/image19.png"/><Relationship Id="rId11" Type="http://schemas.openxmlformats.org/officeDocument/2006/relationships/image" Target="../media/image24.png"/><Relationship Id="rId5" Type="http://schemas.openxmlformats.org/officeDocument/2006/relationships/image" Target="../media/image1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png"/><Relationship Id="rId14"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8" Type="http://schemas.openxmlformats.org/officeDocument/2006/relationships/image" Target="../media/image49.png"/><Relationship Id="rId3" Type="http://schemas.openxmlformats.org/officeDocument/2006/relationships/image" Target="../media/image19.png"/><Relationship Id="rId7" Type="http://schemas.openxmlformats.org/officeDocument/2006/relationships/image" Target="../media/image48.png"/><Relationship Id="rId2" Type="http://schemas.openxmlformats.org/officeDocument/2006/relationships/image" Target="../media/image18.png"/><Relationship Id="rId1" Type="http://schemas.openxmlformats.org/officeDocument/2006/relationships/hyperlink" Target="#HOME!A1"/><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47.png"/><Relationship Id="rId9" Type="http://schemas.openxmlformats.org/officeDocument/2006/relationships/image" Target="../media/image50.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52.png"/><Relationship Id="rId7" Type="http://schemas.openxmlformats.org/officeDocument/2006/relationships/image" Target="../media/image54.png"/><Relationship Id="rId2" Type="http://schemas.openxmlformats.org/officeDocument/2006/relationships/image" Target="../media/image51.png"/><Relationship Id="rId1" Type="http://schemas.openxmlformats.org/officeDocument/2006/relationships/hyperlink" Target="#HOME!A1"/><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53.png"/><Relationship Id="rId9"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8" Type="http://schemas.openxmlformats.org/officeDocument/2006/relationships/image" Target="../media/image61.png"/><Relationship Id="rId3" Type="http://schemas.openxmlformats.org/officeDocument/2006/relationships/image" Target="../media/image57.png"/><Relationship Id="rId7" Type="http://schemas.openxmlformats.org/officeDocument/2006/relationships/image" Target="../media/image60.jpeg"/><Relationship Id="rId2" Type="http://schemas.openxmlformats.org/officeDocument/2006/relationships/image" Target="../media/image56.png"/><Relationship Id="rId1" Type="http://schemas.openxmlformats.org/officeDocument/2006/relationships/image" Target="../media/image55.png"/><Relationship Id="rId6" Type="http://schemas.openxmlformats.org/officeDocument/2006/relationships/hyperlink" Target="#HOME!A1"/><Relationship Id="rId5" Type="http://schemas.openxmlformats.org/officeDocument/2006/relationships/image" Target="../media/image59.png"/><Relationship Id="rId4" Type="http://schemas.openxmlformats.org/officeDocument/2006/relationships/image" Target="../media/image58.png"/></Relationships>
</file>

<file path=xl/drawings/_rels/drawing21.xml.rels><?xml version="1.0" encoding="UTF-8" standalone="yes"?>
<Relationships xmlns="http://schemas.openxmlformats.org/package/2006/relationships"><Relationship Id="rId8" Type="http://schemas.openxmlformats.org/officeDocument/2006/relationships/image" Target="../media/image66.png"/><Relationship Id="rId13" Type="http://schemas.openxmlformats.org/officeDocument/2006/relationships/image" Target="../media/image70.png"/><Relationship Id="rId3" Type="http://schemas.openxmlformats.org/officeDocument/2006/relationships/image" Target="../media/image61.png"/><Relationship Id="rId7" Type="http://schemas.openxmlformats.org/officeDocument/2006/relationships/image" Target="../media/image65.png"/><Relationship Id="rId12" Type="http://schemas.openxmlformats.org/officeDocument/2006/relationships/image" Target="../media/image69.png"/><Relationship Id="rId2" Type="http://schemas.openxmlformats.org/officeDocument/2006/relationships/image" Target="../media/image60.jpeg"/><Relationship Id="rId1" Type="http://schemas.openxmlformats.org/officeDocument/2006/relationships/hyperlink" Target="#HOME!A1"/><Relationship Id="rId6" Type="http://schemas.openxmlformats.org/officeDocument/2006/relationships/image" Target="../media/image64.png"/><Relationship Id="rId11" Type="http://schemas.openxmlformats.org/officeDocument/2006/relationships/image" Target="../media/image68.png"/><Relationship Id="rId5" Type="http://schemas.openxmlformats.org/officeDocument/2006/relationships/image" Target="../media/image63.png"/><Relationship Id="rId10" Type="http://schemas.openxmlformats.org/officeDocument/2006/relationships/image" Target="../media/image67.png"/><Relationship Id="rId4" Type="http://schemas.openxmlformats.org/officeDocument/2006/relationships/image" Target="../media/image62.png"/><Relationship Id="rId9" Type="http://schemas.openxmlformats.org/officeDocument/2006/relationships/image" Target="../media/image59.png"/><Relationship Id="rId14" Type="http://schemas.openxmlformats.org/officeDocument/2006/relationships/image" Target="../media/image71.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12</xdr:col>
      <xdr:colOff>600075</xdr:colOff>
      <xdr:row>16</xdr:row>
      <xdr:rowOff>123825</xdr:rowOff>
    </xdr:from>
    <xdr:to>
      <xdr:col>14</xdr:col>
      <xdr:colOff>171450</xdr:colOff>
      <xdr:row>18</xdr:row>
      <xdr:rowOff>9525</xdr:rowOff>
    </xdr:to>
    <xdr:sp macro="" textlink="">
      <xdr:nvSpPr>
        <xdr:cNvPr id="9" name="Rectangle 8">
          <a:extLst>
            <a:ext uri="{FF2B5EF4-FFF2-40B4-BE49-F238E27FC236}">
              <a16:creationId xmlns:a16="http://schemas.microsoft.com/office/drawing/2014/main" id="{00000000-0008-0000-0000-000009000000}"/>
            </a:ext>
            <a:ext uri="{C183D7F6-B498-43B3-948B-1728B52AA6E4}">
              <adec:decorative xmlns:adec="http://schemas.microsoft.com/office/drawing/2017/decorative" val="1"/>
            </a:ext>
          </a:extLst>
        </xdr:cNvPr>
        <xdr:cNvSpPr/>
      </xdr:nvSpPr>
      <xdr:spPr>
        <a:xfrm>
          <a:off x="8829675" y="3019425"/>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endParaRPr lang="fa-IR" sz="1600" b="1">
            <a:solidFill>
              <a:schemeClr val="tx1"/>
            </a:solidFill>
          </a:endParaRPr>
        </a:p>
      </xdr:txBody>
    </xdr:sp>
    <xdr:clientData/>
  </xdr:twoCellAnchor>
  <xdr:twoCellAnchor>
    <xdr:from>
      <xdr:col>0</xdr:col>
      <xdr:colOff>447675</xdr:colOff>
      <xdr:row>15</xdr:row>
      <xdr:rowOff>47625</xdr:rowOff>
    </xdr:from>
    <xdr:to>
      <xdr:col>2</xdr:col>
      <xdr:colOff>19050</xdr:colOff>
      <xdr:row>16</xdr:row>
      <xdr:rowOff>114300</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00000000-0008-0000-0000-00000A000000}"/>
            </a:ext>
            <a:ext uri="{C183D7F6-B498-43B3-948B-1728B52AA6E4}">
              <adec:decorative xmlns:adec="http://schemas.microsoft.com/office/drawing/2017/decorative" val="1"/>
            </a:ext>
          </a:extLst>
        </xdr:cNvPr>
        <xdr:cNvSpPr/>
      </xdr:nvSpPr>
      <xdr:spPr>
        <a:xfrm>
          <a:off x="447675" y="276225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DWA</a:t>
          </a:r>
          <a:endParaRPr lang="fa-IR" sz="1600" b="1">
            <a:solidFill>
              <a:schemeClr val="tx1"/>
            </a:solidFill>
          </a:endParaRPr>
        </a:p>
      </xdr:txBody>
    </xdr:sp>
    <xdr:clientData/>
  </xdr:twoCellAnchor>
  <xdr:twoCellAnchor>
    <xdr:from>
      <xdr:col>2</xdr:col>
      <xdr:colOff>331470</xdr:colOff>
      <xdr:row>12</xdr:row>
      <xdr:rowOff>158115</xdr:rowOff>
    </xdr:from>
    <xdr:to>
      <xdr:col>3</xdr:col>
      <xdr:colOff>573405</xdr:colOff>
      <xdr:row>14</xdr:row>
      <xdr:rowOff>41910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00000000-0008-0000-0000-00000B000000}"/>
            </a:ext>
            <a:ext uri="{C183D7F6-B498-43B3-948B-1728B52AA6E4}">
              <adec:decorative xmlns:adec="http://schemas.microsoft.com/office/drawing/2017/decorative" val="1"/>
            </a:ext>
          </a:extLst>
        </xdr:cNvPr>
        <xdr:cNvSpPr/>
      </xdr:nvSpPr>
      <xdr:spPr>
        <a:xfrm>
          <a:off x="1550670" y="2444115"/>
          <a:ext cx="85153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LIST</a:t>
          </a:r>
          <a:endParaRPr lang="fa-IR" sz="1600" b="1">
            <a:solidFill>
              <a:schemeClr val="tx1"/>
            </a:solidFill>
          </a:endParaRPr>
        </a:p>
      </xdr:txBody>
    </xdr:sp>
    <xdr:clientData/>
  </xdr:twoCellAnchor>
  <xdr:twoCellAnchor>
    <xdr:from>
      <xdr:col>13</xdr:col>
      <xdr:colOff>133350</xdr:colOff>
      <xdr:row>14</xdr:row>
      <xdr:rowOff>104775</xdr:rowOff>
    </xdr:from>
    <xdr:to>
      <xdr:col>14</xdr:col>
      <xdr:colOff>390525</xdr:colOff>
      <xdr:row>15</xdr:row>
      <xdr:rowOff>171450</xdr:rowOff>
    </xdr:to>
    <xdr:sp macro="" textlink="">
      <xdr:nvSpPr>
        <xdr:cNvPr id="12" name="Rectangle 11">
          <a:extLst>
            <a:ext uri="{FF2B5EF4-FFF2-40B4-BE49-F238E27FC236}">
              <a16:creationId xmlns:a16="http://schemas.microsoft.com/office/drawing/2014/main" id="{00000000-0008-0000-0000-00000C000000}"/>
            </a:ext>
            <a:ext uri="{C183D7F6-B498-43B3-948B-1728B52AA6E4}">
              <adec:decorative xmlns:adec="http://schemas.microsoft.com/office/drawing/2017/decorative" val="1"/>
            </a:ext>
          </a:extLst>
        </xdr:cNvPr>
        <xdr:cNvSpPr/>
      </xdr:nvSpPr>
      <xdr:spPr>
        <a:xfrm>
          <a:off x="9048750" y="2638425"/>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endParaRPr lang="fa-IR" sz="1600" b="1">
            <a:solidFill>
              <a:schemeClr val="tx1"/>
            </a:solidFill>
          </a:endParaRPr>
        </a:p>
      </xdr:txBody>
    </xdr:sp>
    <xdr:clientData/>
  </xdr:twoCellAnchor>
  <xdr:twoCellAnchor>
    <xdr:from>
      <xdr:col>2</xdr:col>
      <xdr:colOff>352425</xdr:colOff>
      <xdr:row>3</xdr:row>
      <xdr:rowOff>28575</xdr:rowOff>
    </xdr:from>
    <xdr:to>
      <xdr:col>3</xdr:col>
      <xdr:colOff>609600</xdr:colOff>
      <xdr:row>4</xdr:row>
      <xdr:rowOff>95250</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00000000-0008-0000-0000-00000D000000}"/>
            </a:ext>
            <a:ext uri="{C183D7F6-B498-43B3-948B-1728B52AA6E4}">
              <adec:decorative xmlns:adec="http://schemas.microsoft.com/office/drawing/2017/decorative" val="1"/>
            </a:ext>
          </a:extLst>
        </xdr:cNvPr>
        <xdr:cNvSpPr/>
      </xdr:nvSpPr>
      <xdr:spPr>
        <a:xfrm>
          <a:off x="1724025" y="57150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G1M</a:t>
          </a:r>
          <a:endParaRPr lang="fa-IR" sz="1600" b="1">
            <a:solidFill>
              <a:schemeClr val="tx1"/>
            </a:solidFill>
          </a:endParaRPr>
        </a:p>
      </xdr:txBody>
    </xdr:sp>
    <xdr:clientData/>
  </xdr:twoCellAnchor>
  <xdr:twoCellAnchor>
    <xdr:from>
      <xdr:col>0</xdr:col>
      <xdr:colOff>419100</xdr:colOff>
      <xdr:row>13</xdr:row>
      <xdr:rowOff>57150</xdr:rowOff>
    </xdr:from>
    <xdr:to>
      <xdr:col>1</xdr:col>
      <xdr:colOff>676275</xdr:colOff>
      <xdr:row>14</xdr:row>
      <xdr:rowOff>123825</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00000000-0008-0000-0000-00000E000000}"/>
            </a:ext>
            <a:ext uri="{C183D7F6-B498-43B3-948B-1728B52AA6E4}">
              <adec:decorative xmlns:adec="http://schemas.microsoft.com/office/drawing/2017/decorative" val="1"/>
            </a:ext>
          </a:extLst>
        </xdr:cNvPr>
        <xdr:cNvSpPr/>
      </xdr:nvSpPr>
      <xdr:spPr>
        <a:xfrm>
          <a:off x="419100" y="2409825"/>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FWA</a:t>
          </a:r>
          <a:endParaRPr lang="fa-IR" sz="1600" b="1">
            <a:solidFill>
              <a:schemeClr val="tx1"/>
            </a:solidFill>
          </a:endParaRPr>
        </a:p>
      </xdr:txBody>
    </xdr:sp>
    <xdr:clientData/>
  </xdr:twoCellAnchor>
  <xdr:twoCellAnchor>
    <xdr:from>
      <xdr:col>0</xdr:col>
      <xdr:colOff>419100</xdr:colOff>
      <xdr:row>11</xdr:row>
      <xdr:rowOff>76200</xdr:rowOff>
    </xdr:from>
    <xdr:to>
      <xdr:col>1</xdr:col>
      <xdr:colOff>676275</xdr:colOff>
      <xdr:row>12</xdr:row>
      <xdr:rowOff>142875</xdr:rowOff>
    </xdr:to>
    <xdr:sp macro="" textlink="">
      <xdr:nvSpPr>
        <xdr:cNvPr id="15" name="Rectangle 14">
          <a:hlinkClick xmlns:r="http://schemas.openxmlformats.org/officeDocument/2006/relationships" r:id="rId5"/>
          <a:extLst>
            <a:ext uri="{FF2B5EF4-FFF2-40B4-BE49-F238E27FC236}">
              <a16:creationId xmlns:a16="http://schemas.microsoft.com/office/drawing/2014/main" id="{00000000-0008-0000-0000-00000F000000}"/>
            </a:ext>
            <a:ext uri="{C183D7F6-B498-43B3-948B-1728B52AA6E4}">
              <adec:decorative xmlns:adec="http://schemas.microsoft.com/office/drawing/2017/decorative" val="1"/>
            </a:ext>
          </a:extLst>
        </xdr:cNvPr>
        <xdr:cNvSpPr/>
      </xdr:nvSpPr>
      <xdr:spPr>
        <a:xfrm>
          <a:off x="419100" y="2066925"/>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TPC</a:t>
          </a:r>
          <a:endParaRPr lang="fa-IR" sz="1600" b="1">
            <a:solidFill>
              <a:schemeClr val="tx1"/>
            </a:solidFill>
          </a:endParaRPr>
        </a:p>
      </xdr:txBody>
    </xdr:sp>
    <xdr:clientData/>
  </xdr:twoCellAnchor>
  <xdr:twoCellAnchor>
    <xdr:from>
      <xdr:col>0</xdr:col>
      <xdr:colOff>428625</xdr:colOff>
      <xdr:row>9</xdr:row>
      <xdr:rowOff>76200</xdr:rowOff>
    </xdr:from>
    <xdr:to>
      <xdr:col>2</xdr:col>
      <xdr:colOff>0</xdr:colOff>
      <xdr:row>10</xdr:row>
      <xdr:rowOff>142875</xdr:rowOff>
    </xdr:to>
    <xdr:sp macro="" textlink="">
      <xdr:nvSpPr>
        <xdr:cNvPr id="16" name="Rectangle 15">
          <a:hlinkClick xmlns:r="http://schemas.openxmlformats.org/officeDocument/2006/relationships" r:id="rId6"/>
          <a:extLst>
            <a:ext uri="{FF2B5EF4-FFF2-40B4-BE49-F238E27FC236}">
              <a16:creationId xmlns:a16="http://schemas.microsoft.com/office/drawing/2014/main" id="{00000000-0008-0000-0000-000010000000}"/>
            </a:ext>
            <a:ext uri="{C183D7F6-B498-43B3-948B-1728B52AA6E4}">
              <adec:decorative xmlns:adec="http://schemas.microsoft.com/office/drawing/2017/decorative" val="1"/>
            </a:ext>
          </a:extLst>
        </xdr:cNvPr>
        <xdr:cNvSpPr/>
      </xdr:nvSpPr>
      <xdr:spPr>
        <a:xfrm>
          <a:off x="428625" y="1704975"/>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WPA</a:t>
          </a:r>
          <a:endParaRPr lang="fa-IR" sz="1600" b="1">
            <a:solidFill>
              <a:schemeClr val="tx1"/>
            </a:solidFill>
          </a:endParaRPr>
        </a:p>
      </xdr:txBody>
    </xdr:sp>
    <xdr:clientData/>
  </xdr:twoCellAnchor>
  <xdr:twoCellAnchor>
    <xdr:from>
      <xdr:col>2</xdr:col>
      <xdr:colOff>137160</xdr:colOff>
      <xdr:row>14</xdr:row>
      <xdr:rowOff>165735</xdr:rowOff>
    </xdr:from>
    <xdr:to>
      <xdr:col>4</xdr:col>
      <xdr:colOff>403860</xdr:colOff>
      <xdr:row>16</xdr:row>
      <xdr:rowOff>51435</xdr:rowOff>
    </xdr:to>
    <xdr:sp macro="" textlink="">
      <xdr:nvSpPr>
        <xdr:cNvPr id="17" name="Rectangle 16">
          <a:hlinkClick xmlns:r="http://schemas.openxmlformats.org/officeDocument/2006/relationships" r:id="rId7"/>
          <a:extLst>
            <a:ext uri="{FF2B5EF4-FFF2-40B4-BE49-F238E27FC236}">
              <a16:creationId xmlns:a16="http://schemas.microsoft.com/office/drawing/2014/main" id="{00000000-0008-0000-0000-000011000000}"/>
            </a:ext>
            <a:ext uri="{C183D7F6-B498-43B3-948B-1728B52AA6E4}">
              <adec:decorative xmlns:adec="http://schemas.microsoft.com/office/drawing/2017/decorative" val="1"/>
            </a:ext>
          </a:extLst>
        </xdr:cNvPr>
        <xdr:cNvSpPr/>
      </xdr:nvSpPr>
      <xdr:spPr>
        <a:xfrm>
          <a:off x="1356360" y="2817495"/>
          <a:ext cx="1485900" cy="25146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Lload master</a:t>
          </a:r>
          <a:endParaRPr lang="fa-IR" sz="1600" b="1">
            <a:solidFill>
              <a:schemeClr val="tx1"/>
            </a:solidFill>
          </a:endParaRPr>
        </a:p>
      </xdr:txBody>
    </xdr:sp>
    <xdr:clientData/>
  </xdr:twoCellAnchor>
  <xdr:twoCellAnchor>
    <xdr:from>
      <xdr:col>2</xdr:col>
      <xdr:colOff>259080</xdr:colOff>
      <xdr:row>6</xdr:row>
      <xdr:rowOff>171450</xdr:rowOff>
    </xdr:from>
    <xdr:to>
      <xdr:col>4</xdr:col>
      <xdr:colOff>213359</xdr:colOff>
      <xdr:row>8</xdr:row>
      <xdr:rowOff>57150</xdr:rowOff>
    </xdr:to>
    <xdr:sp macro="" textlink="">
      <xdr:nvSpPr>
        <xdr:cNvPr id="18" name="Rectangle 17">
          <a:hlinkClick xmlns:r="http://schemas.openxmlformats.org/officeDocument/2006/relationships" r:id="rId8"/>
          <a:extLst>
            <a:ext uri="{FF2B5EF4-FFF2-40B4-BE49-F238E27FC236}">
              <a16:creationId xmlns:a16="http://schemas.microsoft.com/office/drawing/2014/main" id="{00000000-0008-0000-0000-000012000000}"/>
            </a:ext>
            <a:ext uri="{C183D7F6-B498-43B3-948B-1728B52AA6E4}">
              <adec:decorative xmlns:adec="http://schemas.microsoft.com/office/drawing/2017/decorative" val="1"/>
            </a:ext>
          </a:extLst>
        </xdr:cNvPr>
        <xdr:cNvSpPr/>
      </xdr:nvSpPr>
      <xdr:spPr>
        <a:xfrm>
          <a:off x="1478280" y="1360170"/>
          <a:ext cx="1173479" cy="25146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KB,KM,BM</a:t>
          </a:r>
          <a:endParaRPr lang="fa-IR" sz="1600" b="1">
            <a:solidFill>
              <a:schemeClr val="tx1"/>
            </a:solidFill>
          </a:endParaRPr>
        </a:p>
      </xdr:txBody>
    </xdr:sp>
    <xdr:clientData/>
  </xdr:twoCellAnchor>
  <xdr:twoCellAnchor>
    <xdr:from>
      <xdr:col>2</xdr:col>
      <xdr:colOff>371475</xdr:colOff>
      <xdr:row>5</xdr:row>
      <xdr:rowOff>0</xdr:rowOff>
    </xdr:from>
    <xdr:to>
      <xdr:col>3</xdr:col>
      <xdr:colOff>628650</xdr:colOff>
      <xdr:row>6</xdr:row>
      <xdr:rowOff>66675</xdr:rowOff>
    </xdr:to>
    <xdr:sp macro="" textlink="">
      <xdr:nvSpPr>
        <xdr:cNvPr id="19" name="Rectangle 18">
          <a:extLst>
            <a:ext uri="{FF2B5EF4-FFF2-40B4-BE49-F238E27FC236}">
              <a16:creationId xmlns:a16="http://schemas.microsoft.com/office/drawing/2014/main" id="{00000000-0008-0000-0000-000013000000}"/>
            </a:ext>
            <a:ext uri="{C183D7F6-B498-43B3-948B-1728B52AA6E4}">
              <adec:decorative xmlns:adec="http://schemas.microsoft.com/office/drawing/2017/decorative" val="1"/>
            </a:ext>
          </a:extLst>
        </xdr:cNvPr>
        <xdr:cNvSpPr/>
      </xdr:nvSpPr>
      <xdr:spPr>
        <a:xfrm>
          <a:off x="1743075" y="99060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KG</a:t>
          </a:r>
          <a:endParaRPr lang="fa-IR" sz="1600" b="1">
            <a:solidFill>
              <a:schemeClr val="tx1"/>
            </a:solidFill>
          </a:endParaRPr>
        </a:p>
      </xdr:txBody>
    </xdr:sp>
    <xdr:clientData/>
  </xdr:twoCellAnchor>
  <xdr:twoCellAnchor>
    <xdr:from>
      <xdr:col>2</xdr:col>
      <xdr:colOff>371475</xdr:colOff>
      <xdr:row>10</xdr:row>
      <xdr:rowOff>167640</xdr:rowOff>
    </xdr:from>
    <xdr:to>
      <xdr:col>3</xdr:col>
      <xdr:colOff>552450</xdr:colOff>
      <xdr:row>12</xdr:row>
      <xdr:rowOff>53340</xdr:rowOff>
    </xdr:to>
    <xdr:sp macro="" textlink="">
      <xdr:nvSpPr>
        <xdr:cNvPr id="20" name="Rectangle 19">
          <a:hlinkClick xmlns:r="http://schemas.openxmlformats.org/officeDocument/2006/relationships" r:id="rId9"/>
          <a:extLst>
            <a:ext uri="{FF2B5EF4-FFF2-40B4-BE49-F238E27FC236}">
              <a16:creationId xmlns:a16="http://schemas.microsoft.com/office/drawing/2014/main" id="{00000000-0008-0000-0000-000014000000}"/>
            </a:ext>
            <a:ext uri="{C183D7F6-B498-43B3-948B-1728B52AA6E4}">
              <adec:decorative xmlns:adec="http://schemas.microsoft.com/office/drawing/2017/decorative" val="1"/>
            </a:ext>
          </a:extLst>
        </xdr:cNvPr>
        <xdr:cNvSpPr/>
      </xdr:nvSpPr>
      <xdr:spPr>
        <a:xfrm>
          <a:off x="1590675" y="2087880"/>
          <a:ext cx="790575" cy="25146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FSE</a:t>
          </a:r>
          <a:endParaRPr lang="fa-IR" sz="1600" b="1">
            <a:solidFill>
              <a:schemeClr val="tx1"/>
            </a:solidFill>
          </a:endParaRPr>
        </a:p>
      </xdr:txBody>
    </xdr:sp>
    <xdr:clientData/>
  </xdr:twoCellAnchor>
  <xdr:twoCellAnchor>
    <xdr:from>
      <xdr:col>2</xdr:col>
      <xdr:colOff>411480</xdr:colOff>
      <xdr:row>8</xdr:row>
      <xdr:rowOff>129540</xdr:rowOff>
    </xdr:from>
    <xdr:to>
      <xdr:col>3</xdr:col>
      <xdr:colOff>592455</xdr:colOff>
      <xdr:row>10</xdr:row>
      <xdr:rowOff>13335</xdr:rowOff>
    </xdr:to>
    <xdr:sp macro="" textlink="">
      <xdr:nvSpPr>
        <xdr:cNvPr id="21" name="Rectangle 20">
          <a:hlinkClick xmlns:r="http://schemas.openxmlformats.org/officeDocument/2006/relationships" r:id="rId10"/>
          <a:extLst>
            <a:ext uri="{FF2B5EF4-FFF2-40B4-BE49-F238E27FC236}">
              <a16:creationId xmlns:a16="http://schemas.microsoft.com/office/drawing/2014/main" id="{00000000-0008-0000-0000-000015000000}"/>
            </a:ext>
            <a:ext uri="{C183D7F6-B498-43B3-948B-1728B52AA6E4}">
              <adec:decorative xmlns:adec="http://schemas.microsoft.com/office/drawing/2017/decorative" val="1"/>
            </a:ext>
          </a:extLst>
        </xdr:cNvPr>
        <xdr:cNvSpPr/>
      </xdr:nvSpPr>
      <xdr:spPr>
        <a:xfrm>
          <a:off x="1630680" y="1684020"/>
          <a:ext cx="79057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HEEL</a:t>
          </a:r>
          <a:endParaRPr lang="fa-IR" sz="1600" b="1">
            <a:solidFill>
              <a:schemeClr val="tx1"/>
            </a:solidFill>
          </a:endParaRPr>
        </a:p>
      </xdr:txBody>
    </xdr:sp>
    <xdr:clientData/>
  </xdr:twoCellAnchor>
  <xdr:twoCellAnchor>
    <xdr:from>
      <xdr:col>0</xdr:col>
      <xdr:colOff>400050</xdr:colOff>
      <xdr:row>7</xdr:row>
      <xdr:rowOff>76200</xdr:rowOff>
    </xdr:from>
    <xdr:to>
      <xdr:col>2</xdr:col>
      <xdr:colOff>142875</xdr:colOff>
      <xdr:row>8</xdr:row>
      <xdr:rowOff>142875</xdr:rowOff>
    </xdr:to>
    <xdr:sp macro="" textlink="">
      <xdr:nvSpPr>
        <xdr:cNvPr id="22" name="Rectangle 21">
          <a:hlinkClick xmlns:r="http://schemas.openxmlformats.org/officeDocument/2006/relationships" r:id="rId11"/>
          <a:extLst>
            <a:ext uri="{FF2B5EF4-FFF2-40B4-BE49-F238E27FC236}">
              <a16:creationId xmlns:a16="http://schemas.microsoft.com/office/drawing/2014/main" id="{00000000-0008-0000-0000-000016000000}"/>
            </a:ext>
            <a:ext uri="{C183D7F6-B498-43B3-948B-1728B52AA6E4}">
              <adec:decorative xmlns:adec="http://schemas.microsoft.com/office/drawing/2017/decorative" val="1"/>
            </a:ext>
          </a:extLst>
        </xdr:cNvPr>
        <xdr:cNvSpPr/>
      </xdr:nvSpPr>
      <xdr:spPr>
        <a:xfrm>
          <a:off x="400050" y="1343025"/>
          <a:ext cx="111442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Displac cb</a:t>
          </a:r>
        </a:p>
      </xdr:txBody>
    </xdr:sp>
    <xdr:clientData/>
  </xdr:twoCellAnchor>
  <xdr:twoCellAnchor>
    <xdr:from>
      <xdr:col>0</xdr:col>
      <xdr:colOff>390525</xdr:colOff>
      <xdr:row>5</xdr:row>
      <xdr:rowOff>47625</xdr:rowOff>
    </xdr:from>
    <xdr:to>
      <xdr:col>1</xdr:col>
      <xdr:colOff>647700</xdr:colOff>
      <xdr:row>6</xdr:row>
      <xdr:rowOff>114300</xdr:rowOff>
    </xdr:to>
    <xdr:sp macro="" textlink="">
      <xdr:nvSpPr>
        <xdr:cNvPr id="24" name="Rectangle 23">
          <a:hlinkClick xmlns:r="http://schemas.openxmlformats.org/officeDocument/2006/relationships" r:id="rId12"/>
          <a:extLst>
            <a:ext uri="{FF2B5EF4-FFF2-40B4-BE49-F238E27FC236}">
              <a16:creationId xmlns:a16="http://schemas.microsoft.com/office/drawing/2014/main" id="{00000000-0008-0000-0000-000018000000}"/>
            </a:ext>
            <a:ext uri="{C183D7F6-B498-43B3-948B-1728B52AA6E4}">
              <adec:decorative xmlns:adec="http://schemas.microsoft.com/office/drawing/2017/decorative" val="1"/>
            </a:ext>
          </a:extLst>
        </xdr:cNvPr>
        <xdr:cNvSpPr/>
      </xdr:nvSpPr>
      <xdr:spPr>
        <a:xfrm>
          <a:off x="390525" y="95250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RB</a:t>
          </a:r>
          <a:endParaRPr lang="fa-IR" sz="1600" b="1">
            <a:solidFill>
              <a:schemeClr val="tx1"/>
            </a:solidFill>
          </a:endParaRPr>
        </a:p>
      </xdr:txBody>
    </xdr:sp>
    <xdr:clientData/>
  </xdr:twoCellAnchor>
  <xdr:twoCellAnchor>
    <xdr:from>
      <xdr:col>0</xdr:col>
      <xdr:colOff>381000</xdr:colOff>
      <xdr:row>3</xdr:row>
      <xdr:rowOff>9525</xdr:rowOff>
    </xdr:from>
    <xdr:to>
      <xdr:col>1</xdr:col>
      <xdr:colOff>638175</xdr:colOff>
      <xdr:row>4</xdr:row>
      <xdr:rowOff>76200</xdr:rowOff>
    </xdr:to>
    <xdr:sp macro="" textlink="">
      <xdr:nvSpPr>
        <xdr:cNvPr id="25" name="Rectangle 24">
          <a:hlinkClick xmlns:r="http://schemas.openxmlformats.org/officeDocument/2006/relationships" r:id="rId13"/>
          <a:extLst>
            <a:ext uri="{FF2B5EF4-FFF2-40B4-BE49-F238E27FC236}">
              <a16:creationId xmlns:a16="http://schemas.microsoft.com/office/drawing/2014/main" id="{00000000-0008-0000-0000-000019000000}"/>
            </a:ext>
            <a:ext uri="{C183D7F6-B498-43B3-948B-1728B52AA6E4}">
              <adec:decorative xmlns:adec="http://schemas.microsoft.com/office/drawing/2017/decorative" val="1"/>
            </a:ext>
          </a:extLst>
        </xdr:cNvPr>
        <xdr:cNvSpPr/>
      </xdr:nvSpPr>
      <xdr:spPr>
        <a:xfrm>
          <a:off x="381000" y="55245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density</a:t>
          </a:r>
          <a:endParaRPr lang="fa-IR" sz="1600" b="1">
            <a:solidFill>
              <a:schemeClr val="tx1"/>
            </a:solidFill>
          </a:endParaRPr>
        </a:p>
      </xdr:txBody>
    </xdr:sp>
    <xdr:clientData/>
  </xdr:twoCellAnchor>
  <xdr:twoCellAnchor>
    <xdr:from>
      <xdr:col>16</xdr:col>
      <xdr:colOff>0</xdr:colOff>
      <xdr:row>15</xdr:row>
      <xdr:rowOff>0</xdr:rowOff>
    </xdr:from>
    <xdr:to>
      <xdr:col>17</xdr:col>
      <xdr:colOff>196215</xdr:colOff>
      <xdr:row>16</xdr:row>
      <xdr:rowOff>66675</xdr:rowOff>
    </xdr:to>
    <xdr:sp macro="" textlink="">
      <xdr:nvSpPr>
        <xdr:cNvPr id="2" name="Rectangle 1">
          <a:hlinkClick xmlns:r="http://schemas.openxmlformats.org/officeDocument/2006/relationships" r:id="rId14"/>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xdr:nvSpPr>
      <xdr:spPr>
        <a:xfrm>
          <a:off x="9753600" y="28346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16</xdr:col>
      <xdr:colOff>152400</xdr:colOff>
      <xdr:row>15</xdr:row>
      <xdr:rowOff>152400</xdr:rowOff>
    </xdr:from>
    <xdr:to>
      <xdr:col>17</xdr:col>
      <xdr:colOff>348615</xdr:colOff>
      <xdr:row>17</xdr:row>
      <xdr:rowOff>36195</xdr:rowOff>
    </xdr:to>
    <xdr:sp macro="" textlink="">
      <xdr:nvSpPr>
        <xdr:cNvPr id="3" name="Rectangle 2">
          <a:hlinkClick xmlns:r="http://schemas.openxmlformats.org/officeDocument/2006/relationships" r:id="rId14"/>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SpPr/>
      </xdr:nvSpPr>
      <xdr:spPr>
        <a:xfrm>
          <a:off x="9906000" y="29870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16</xdr:col>
      <xdr:colOff>304800</xdr:colOff>
      <xdr:row>16</xdr:row>
      <xdr:rowOff>121920</xdr:rowOff>
    </xdr:from>
    <xdr:to>
      <xdr:col>17</xdr:col>
      <xdr:colOff>501015</xdr:colOff>
      <xdr:row>18</xdr:row>
      <xdr:rowOff>5715</xdr:rowOff>
    </xdr:to>
    <xdr:sp macro="" textlink="">
      <xdr:nvSpPr>
        <xdr:cNvPr id="4" name="Rectangle 3">
          <a:hlinkClick xmlns:r="http://schemas.openxmlformats.org/officeDocument/2006/relationships" r:id="rId14"/>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xdr:nvSpPr>
      <xdr:spPr>
        <a:xfrm>
          <a:off x="10058400" y="31394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16</xdr:col>
      <xdr:colOff>457200</xdr:colOff>
      <xdr:row>17</xdr:row>
      <xdr:rowOff>91440</xdr:rowOff>
    </xdr:from>
    <xdr:to>
      <xdr:col>18</xdr:col>
      <xdr:colOff>43815</xdr:colOff>
      <xdr:row>18</xdr:row>
      <xdr:rowOff>158115</xdr:rowOff>
    </xdr:to>
    <xdr:sp macro="" textlink="">
      <xdr:nvSpPr>
        <xdr:cNvPr id="5" name="Rectangle 4">
          <a:hlinkClick xmlns:r="http://schemas.openxmlformats.org/officeDocument/2006/relationships" r:id="rId14"/>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SpPr/>
      </xdr:nvSpPr>
      <xdr:spPr>
        <a:xfrm>
          <a:off x="10210800" y="32918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17</xdr:col>
      <xdr:colOff>0</xdr:colOff>
      <xdr:row>18</xdr:row>
      <xdr:rowOff>60960</xdr:rowOff>
    </xdr:from>
    <xdr:to>
      <xdr:col>18</xdr:col>
      <xdr:colOff>196215</xdr:colOff>
      <xdr:row>19</xdr:row>
      <xdr:rowOff>127635</xdr:rowOff>
    </xdr:to>
    <xdr:sp macro="" textlink="">
      <xdr:nvSpPr>
        <xdr:cNvPr id="6" name="Rectangle 5">
          <a:hlinkClick xmlns:r="http://schemas.openxmlformats.org/officeDocument/2006/relationships" r:id="rId14"/>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xdr:nvSpPr>
      <xdr:spPr>
        <a:xfrm>
          <a:off x="10363200" y="34442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17</xdr:col>
      <xdr:colOff>152400</xdr:colOff>
      <xdr:row>19</xdr:row>
      <xdr:rowOff>30480</xdr:rowOff>
    </xdr:from>
    <xdr:to>
      <xdr:col>18</xdr:col>
      <xdr:colOff>348615</xdr:colOff>
      <xdr:row>20</xdr:row>
      <xdr:rowOff>97155</xdr:rowOff>
    </xdr:to>
    <xdr:sp macro="" textlink="">
      <xdr:nvSpPr>
        <xdr:cNvPr id="7" name="Rectangle 6">
          <a:hlinkClick xmlns:r="http://schemas.openxmlformats.org/officeDocument/2006/relationships" r:id="rId14"/>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SpPr/>
      </xdr:nvSpPr>
      <xdr:spPr>
        <a:xfrm>
          <a:off x="10515600" y="35966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17</xdr:col>
      <xdr:colOff>304800</xdr:colOff>
      <xdr:row>20</xdr:row>
      <xdr:rowOff>0</xdr:rowOff>
    </xdr:from>
    <xdr:to>
      <xdr:col>18</xdr:col>
      <xdr:colOff>501015</xdr:colOff>
      <xdr:row>21</xdr:row>
      <xdr:rowOff>66675</xdr:rowOff>
    </xdr:to>
    <xdr:sp macro="" textlink="">
      <xdr:nvSpPr>
        <xdr:cNvPr id="8" name="Rectangle 7">
          <a:hlinkClick xmlns:r="http://schemas.openxmlformats.org/officeDocument/2006/relationships" r:id="rId14"/>
          <a:extLst>
            <a:ext uri="{FF2B5EF4-FFF2-40B4-BE49-F238E27FC236}">
              <a16:creationId xmlns:a16="http://schemas.microsoft.com/office/drawing/2014/main" id="{00000000-0008-0000-0000-000008000000}"/>
            </a:ext>
            <a:ext uri="{C183D7F6-B498-43B3-948B-1728B52AA6E4}">
              <adec:decorative xmlns:adec="http://schemas.microsoft.com/office/drawing/2017/decorative" val="1"/>
            </a:ext>
          </a:extLst>
        </xdr:cNvPr>
        <xdr:cNvSpPr/>
      </xdr:nvSpPr>
      <xdr:spPr>
        <a:xfrm>
          <a:off x="10668000" y="37490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17</xdr:col>
      <xdr:colOff>457200</xdr:colOff>
      <xdr:row>20</xdr:row>
      <xdr:rowOff>152400</xdr:rowOff>
    </xdr:from>
    <xdr:to>
      <xdr:col>19</xdr:col>
      <xdr:colOff>43815</xdr:colOff>
      <xdr:row>22</xdr:row>
      <xdr:rowOff>36195</xdr:rowOff>
    </xdr:to>
    <xdr:sp macro="" textlink="">
      <xdr:nvSpPr>
        <xdr:cNvPr id="23" name="Rectangle 22">
          <a:hlinkClick xmlns:r="http://schemas.openxmlformats.org/officeDocument/2006/relationships" r:id="rId14"/>
          <a:extLst>
            <a:ext uri="{FF2B5EF4-FFF2-40B4-BE49-F238E27FC236}">
              <a16:creationId xmlns:a16="http://schemas.microsoft.com/office/drawing/2014/main" id="{00000000-0008-0000-0000-000017000000}"/>
            </a:ext>
            <a:ext uri="{C183D7F6-B498-43B3-948B-1728B52AA6E4}">
              <adec:decorative xmlns:adec="http://schemas.microsoft.com/office/drawing/2017/decorative" val="1"/>
            </a:ext>
          </a:extLst>
        </xdr:cNvPr>
        <xdr:cNvSpPr/>
      </xdr:nvSpPr>
      <xdr:spPr>
        <a:xfrm>
          <a:off x="10820400" y="39014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18</xdr:col>
      <xdr:colOff>0</xdr:colOff>
      <xdr:row>21</xdr:row>
      <xdr:rowOff>121920</xdr:rowOff>
    </xdr:from>
    <xdr:to>
      <xdr:col>19</xdr:col>
      <xdr:colOff>196215</xdr:colOff>
      <xdr:row>23</xdr:row>
      <xdr:rowOff>5715</xdr:rowOff>
    </xdr:to>
    <xdr:sp macro="" textlink="">
      <xdr:nvSpPr>
        <xdr:cNvPr id="27" name="Rectangle 26">
          <a:hlinkClick xmlns:r="http://schemas.openxmlformats.org/officeDocument/2006/relationships" r:id="rId14"/>
          <a:extLst>
            <a:ext uri="{FF2B5EF4-FFF2-40B4-BE49-F238E27FC236}">
              <a16:creationId xmlns:a16="http://schemas.microsoft.com/office/drawing/2014/main" id="{00000000-0008-0000-0000-00001B000000}"/>
            </a:ext>
            <a:ext uri="{C183D7F6-B498-43B3-948B-1728B52AA6E4}">
              <adec:decorative xmlns:adec="http://schemas.microsoft.com/office/drawing/2017/decorative" val="1"/>
            </a:ext>
          </a:extLst>
        </xdr:cNvPr>
        <xdr:cNvSpPr/>
      </xdr:nvSpPr>
      <xdr:spPr>
        <a:xfrm>
          <a:off x="10972800" y="40538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1</xdr:row>
      <xdr:rowOff>152400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SpPr/>
      </xdr:nvSpPr>
      <xdr:spPr>
        <a:xfrm>
          <a:off x="0" y="0"/>
          <a:ext cx="942975" cy="33337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11</xdr:col>
      <xdr:colOff>220980</xdr:colOff>
      <xdr:row>15</xdr:row>
      <xdr:rowOff>129540</xdr:rowOff>
    </xdr:from>
    <xdr:to>
      <xdr:col>15</xdr:col>
      <xdr:colOff>513397</xdr:colOff>
      <xdr:row>25</xdr:row>
      <xdr:rowOff>132398</xdr:rowOff>
    </xdr:to>
    <xdr:grpSp>
      <xdr:nvGrpSpPr>
        <xdr:cNvPr id="3" name="Group 2">
          <a:extLst>
            <a:ext uri="{FF2B5EF4-FFF2-40B4-BE49-F238E27FC236}">
              <a16:creationId xmlns:a16="http://schemas.microsoft.com/office/drawing/2014/main" id="{00000000-0008-0000-0B00-000003000000}"/>
            </a:ext>
          </a:extLst>
        </xdr:cNvPr>
        <xdr:cNvGrpSpPr>
          <a:grpSpLocks/>
        </xdr:cNvGrpSpPr>
      </xdr:nvGrpSpPr>
      <xdr:grpSpPr>
        <a:xfrm>
          <a:off x="5631180" y="2956560"/>
          <a:ext cx="2730817" cy="1831658"/>
          <a:chOff x="11112" y="4762"/>
          <a:chExt cx="4556125" cy="2967990"/>
        </a:xfrm>
      </xdr:grpSpPr>
      <xdr:sp macro="" textlink="">
        <xdr:nvSpPr>
          <xdr:cNvPr id="4" name="Graphic 292">
            <a:extLst>
              <a:ext uri="{FF2B5EF4-FFF2-40B4-BE49-F238E27FC236}">
                <a16:creationId xmlns:a16="http://schemas.microsoft.com/office/drawing/2014/main" id="{00000000-0008-0000-0B00-000004000000}"/>
              </a:ext>
            </a:extLst>
          </xdr:cNvPr>
          <xdr:cNvSpPr/>
        </xdr:nvSpPr>
        <xdr:spPr>
          <a:xfrm>
            <a:off x="528002" y="4762"/>
            <a:ext cx="2496820" cy="2967990"/>
          </a:xfrm>
          <a:custGeom>
            <a:avLst/>
            <a:gdLst/>
            <a:ahLst/>
            <a:cxnLst/>
            <a:rect l="l" t="t" r="r" b="b"/>
            <a:pathLst>
              <a:path w="2496820" h="2967990">
                <a:moveTo>
                  <a:pt x="0" y="111125"/>
                </a:moveTo>
                <a:lnTo>
                  <a:pt x="1200784" y="111125"/>
                </a:lnTo>
                <a:lnTo>
                  <a:pt x="1200784" y="0"/>
                </a:lnTo>
                <a:lnTo>
                  <a:pt x="0" y="0"/>
                </a:lnTo>
                <a:lnTo>
                  <a:pt x="0" y="111125"/>
                </a:lnTo>
                <a:close/>
              </a:path>
              <a:path w="2496820" h="2967990">
                <a:moveTo>
                  <a:pt x="1296034" y="2967990"/>
                </a:moveTo>
                <a:lnTo>
                  <a:pt x="2496820" y="2967990"/>
                </a:lnTo>
                <a:lnTo>
                  <a:pt x="2496820" y="2856865"/>
                </a:lnTo>
                <a:lnTo>
                  <a:pt x="1296034" y="2856865"/>
                </a:lnTo>
                <a:lnTo>
                  <a:pt x="1296034" y="2967990"/>
                </a:lnTo>
                <a:close/>
              </a:path>
              <a:path w="2496820" h="2967990">
                <a:moveTo>
                  <a:pt x="1296034" y="2419985"/>
                </a:moveTo>
                <a:lnTo>
                  <a:pt x="2496820" y="2419985"/>
                </a:lnTo>
                <a:lnTo>
                  <a:pt x="2496820" y="2308860"/>
                </a:lnTo>
                <a:lnTo>
                  <a:pt x="1296034" y="2308860"/>
                </a:lnTo>
                <a:lnTo>
                  <a:pt x="1296034" y="2419985"/>
                </a:lnTo>
                <a:close/>
              </a:path>
              <a:path w="2496820" h="2967990">
                <a:moveTo>
                  <a:pt x="1296034" y="1890395"/>
                </a:moveTo>
                <a:lnTo>
                  <a:pt x="2496820" y="1890395"/>
                </a:lnTo>
                <a:lnTo>
                  <a:pt x="2496820" y="1779271"/>
                </a:lnTo>
                <a:lnTo>
                  <a:pt x="1296034" y="1779271"/>
                </a:lnTo>
                <a:lnTo>
                  <a:pt x="1296034" y="1890395"/>
                </a:lnTo>
                <a:close/>
              </a:path>
              <a:path w="2496820" h="2967990">
                <a:moveTo>
                  <a:pt x="0" y="709295"/>
                </a:moveTo>
                <a:lnTo>
                  <a:pt x="1200784" y="709295"/>
                </a:lnTo>
                <a:lnTo>
                  <a:pt x="1200784" y="598170"/>
                </a:lnTo>
                <a:lnTo>
                  <a:pt x="0" y="598170"/>
                </a:lnTo>
                <a:lnTo>
                  <a:pt x="0" y="709295"/>
                </a:lnTo>
                <a:close/>
              </a:path>
              <a:path w="2496820" h="2967990">
                <a:moveTo>
                  <a:pt x="1296034" y="820420"/>
                </a:moveTo>
                <a:lnTo>
                  <a:pt x="2496820" y="820420"/>
                </a:lnTo>
                <a:lnTo>
                  <a:pt x="2496820" y="709295"/>
                </a:lnTo>
                <a:lnTo>
                  <a:pt x="1296034" y="709295"/>
                </a:lnTo>
                <a:lnTo>
                  <a:pt x="1296034" y="820420"/>
                </a:lnTo>
                <a:close/>
              </a:path>
              <a:path w="2496820" h="2967990">
                <a:moveTo>
                  <a:pt x="1200784" y="2967355"/>
                </a:moveTo>
                <a:lnTo>
                  <a:pt x="1296034" y="2967355"/>
                </a:lnTo>
                <a:lnTo>
                  <a:pt x="1296034" y="0"/>
                </a:lnTo>
                <a:lnTo>
                  <a:pt x="1200784" y="0"/>
                </a:lnTo>
                <a:lnTo>
                  <a:pt x="1200784" y="2967355"/>
                </a:lnTo>
                <a:close/>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pic>
        <xdr:nvPicPr>
          <xdr:cNvPr id="5" name="Image 293">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2" cstate="print"/>
          <a:stretch>
            <a:fillRect/>
          </a:stretch>
        </xdr:blipFill>
        <xdr:spPr>
          <a:xfrm>
            <a:off x="2860103" y="1555432"/>
            <a:ext cx="76200" cy="228600"/>
          </a:xfrm>
          <a:prstGeom prst="rect">
            <a:avLst/>
          </a:prstGeom>
        </xdr:spPr>
      </xdr:pic>
      <xdr:pic>
        <xdr:nvPicPr>
          <xdr:cNvPr id="6" name="Image 294">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3" cstate="print"/>
          <a:stretch>
            <a:fillRect/>
          </a:stretch>
        </xdr:blipFill>
        <xdr:spPr>
          <a:xfrm>
            <a:off x="2860611" y="1971357"/>
            <a:ext cx="76200" cy="228600"/>
          </a:xfrm>
          <a:prstGeom prst="rect">
            <a:avLst/>
          </a:prstGeom>
        </xdr:spPr>
      </xdr:pic>
      <xdr:sp macro="" textlink="">
        <xdr:nvSpPr>
          <xdr:cNvPr id="7" name="Graphic 295">
            <a:extLst>
              <a:ext uri="{FF2B5EF4-FFF2-40B4-BE49-F238E27FC236}">
                <a16:creationId xmlns:a16="http://schemas.microsoft.com/office/drawing/2014/main" id="{00000000-0008-0000-0B00-000007000000}"/>
              </a:ext>
            </a:extLst>
          </xdr:cNvPr>
          <xdr:cNvSpPr/>
        </xdr:nvSpPr>
        <xdr:spPr>
          <a:xfrm>
            <a:off x="11112" y="2090737"/>
            <a:ext cx="4556125" cy="143510"/>
          </a:xfrm>
          <a:custGeom>
            <a:avLst/>
            <a:gdLst/>
            <a:ahLst/>
            <a:cxnLst/>
            <a:rect l="l" t="t" r="r" b="b"/>
            <a:pathLst>
              <a:path w="4556125" h="143510">
                <a:moveTo>
                  <a:pt x="0" y="143510"/>
                </a:moveTo>
                <a:lnTo>
                  <a:pt x="53181" y="128508"/>
                </a:lnTo>
                <a:lnTo>
                  <a:pt x="95885" y="95885"/>
                </a:lnTo>
                <a:lnTo>
                  <a:pt x="114478" y="72330"/>
                </a:lnTo>
                <a:lnTo>
                  <a:pt x="133191" y="58420"/>
                </a:lnTo>
                <a:lnTo>
                  <a:pt x="154999" y="49272"/>
                </a:lnTo>
                <a:lnTo>
                  <a:pt x="182880" y="40005"/>
                </a:lnTo>
                <a:lnTo>
                  <a:pt x="230687" y="53141"/>
                </a:lnTo>
                <a:lnTo>
                  <a:pt x="277459" y="68747"/>
                </a:lnTo>
                <a:lnTo>
                  <a:pt x="323377" y="86547"/>
                </a:lnTo>
                <a:lnTo>
                  <a:pt x="368625" y="106268"/>
                </a:lnTo>
                <a:lnTo>
                  <a:pt x="413385" y="127635"/>
                </a:lnTo>
                <a:lnTo>
                  <a:pt x="457289" y="126255"/>
                </a:lnTo>
                <a:lnTo>
                  <a:pt x="501253" y="125174"/>
                </a:lnTo>
                <a:lnTo>
                  <a:pt x="545097" y="123259"/>
                </a:lnTo>
                <a:lnTo>
                  <a:pt x="588645" y="119380"/>
                </a:lnTo>
                <a:lnTo>
                  <a:pt x="638492" y="90963"/>
                </a:lnTo>
                <a:lnTo>
                  <a:pt x="664725" y="70623"/>
                </a:lnTo>
                <a:lnTo>
                  <a:pt x="692150" y="55880"/>
                </a:lnTo>
                <a:lnTo>
                  <a:pt x="711785" y="40094"/>
                </a:lnTo>
                <a:lnTo>
                  <a:pt x="730170" y="24368"/>
                </a:lnTo>
                <a:lnTo>
                  <a:pt x="749389" y="10427"/>
                </a:lnTo>
                <a:lnTo>
                  <a:pt x="771525" y="0"/>
                </a:lnTo>
                <a:lnTo>
                  <a:pt x="793432" y="1736"/>
                </a:lnTo>
                <a:lnTo>
                  <a:pt x="815340" y="3413"/>
                </a:lnTo>
                <a:lnTo>
                  <a:pt x="859155" y="8255"/>
                </a:lnTo>
                <a:lnTo>
                  <a:pt x="895191" y="22463"/>
                </a:lnTo>
                <a:lnTo>
                  <a:pt x="912375" y="32097"/>
                </a:lnTo>
                <a:lnTo>
                  <a:pt x="930275" y="40005"/>
                </a:lnTo>
                <a:lnTo>
                  <a:pt x="938093" y="46454"/>
                </a:lnTo>
                <a:lnTo>
                  <a:pt x="945673" y="53022"/>
                </a:lnTo>
                <a:lnTo>
                  <a:pt x="953492" y="59114"/>
                </a:lnTo>
                <a:lnTo>
                  <a:pt x="962025" y="64135"/>
                </a:lnTo>
                <a:lnTo>
                  <a:pt x="970031" y="66665"/>
                </a:lnTo>
                <a:lnTo>
                  <a:pt x="978455" y="67706"/>
                </a:lnTo>
                <a:lnTo>
                  <a:pt x="986760" y="68867"/>
                </a:lnTo>
                <a:lnTo>
                  <a:pt x="994410" y="71755"/>
                </a:lnTo>
                <a:lnTo>
                  <a:pt x="1000670" y="77311"/>
                </a:lnTo>
                <a:lnTo>
                  <a:pt x="1005919" y="84296"/>
                </a:lnTo>
                <a:lnTo>
                  <a:pt x="1011287" y="91043"/>
                </a:lnTo>
                <a:lnTo>
                  <a:pt x="1057036" y="107156"/>
                </a:lnTo>
                <a:lnTo>
                  <a:pt x="1081405" y="111760"/>
                </a:lnTo>
                <a:lnTo>
                  <a:pt x="1131034" y="110380"/>
                </a:lnTo>
                <a:lnTo>
                  <a:pt x="1180782" y="109299"/>
                </a:lnTo>
                <a:lnTo>
                  <a:pt x="1230530" y="107384"/>
                </a:lnTo>
                <a:lnTo>
                  <a:pt x="1280160" y="103505"/>
                </a:lnTo>
                <a:lnTo>
                  <a:pt x="1299448" y="96728"/>
                </a:lnTo>
                <a:lnTo>
                  <a:pt x="1318736" y="84058"/>
                </a:lnTo>
                <a:lnTo>
                  <a:pt x="1338738" y="71268"/>
                </a:lnTo>
                <a:lnTo>
                  <a:pt x="1360170" y="64135"/>
                </a:lnTo>
                <a:lnTo>
                  <a:pt x="1393616" y="61327"/>
                </a:lnTo>
                <a:lnTo>
                  <a:pt x="1427241" y="59293"/>
                </a:lnTo>
                <a:lnTo>
                  <a:pt x="1460986" y="57616"/>
                </a:lnTo>
                <a:lnTo>
                  <a:pt x="1494789" y="55880"/>
                </a:lnTo>
                <a:lnTo>
                  <a:pt x="1550957" y="46414"/>
                </a:lnTo>
                <a:lnTo>
                  <a:pt x="1594088" y="54927"/>
                </a:lnTo>
                <a:lnTo>
                  <a:pt x="1633289" y="73917"/>
                </a:lnTo>
                <a:lnTo>
                  <a:pt x="1677670" y="95885"/>
                </a:lnTo>
                <a:lnTo>
                  <a:pt x="1699011" y="103614"/>
                </a:lnTo>
                <a:lnTo>
                  <a:pt x="1718389" y="109616"/>
                </a:lnTo>
                <a:lnTo>
                  <a:pt x="1737409" y="116691"/>
                </a:lnTo>
                <a:lnTo>
                  <a:pt x="1757680" y="127635"/>
                </a:lnTo>
                <a:lnTo>
                  <a:pt x="1822079" y="125064"/>
                </a:lnTo>
                <a:lnTo>
                  <a:pt x="1874499" y="122768"/>
                </a:lnTo>
                <a:lnTo>
                  <a:pt x="1920946" y="118582"/>
                </a:lnTo>
                <a:lnTo>
                  <a:pt x="1967423" y="110342"/>
                </a:lnTo>
                <a:lnTo>
                  <a:pt x="2019935" y="95885"/>
                </a:lnTo>
                <a:lnTo>
                  <a:pt x="2053193" y="69403"/>
                </a:lnTo>
                <a:lnTo>
                  <a:pt x="2090261" y="51196"/>
                </a:lnTo>
                <a:lnTo>
                  <a:pt x="2129948" y="37395"/>
                </a:lnTo>
                <a:lnTo>
                  <a:pt x="2171065" y="24130"/>
                </a:lnTo>
                <a:lnTo>
                  <a:pt x="2204878" y="25866"/>
                </a:lnTo>
                <a:lnTo>
                  <a:pt x="2238692" y="27543"/>
                </a:lnTo>
                <a:lnTo>
                  <a:pt x="2306320" y="32385"/>
                </a:lnTo>
                <a:lnTo>
                  <a:pt x="2347039" y="49887"/>
                </a:lnTo>
                <a:lnTo>
                  <a:pt x="2361565" y="55880"/>
                </a:lnTo>
                <a:lnTo>
                  <a:pt x="2406570" y="67399"/>
                </a:lnTo>
                <a:lnTo>
                  <a:pt x="2452528" y="76596"/>
                </a:lnTo>
                <a:lnTo>
                  <a:pt x="2498725" y="85437"/>
                </a:lnTo>
                <a:lnTo>
                  <a:pt x="2544445" y="95885"/>
                </a:lnTo>
                <a:lnTo>
                  <a:pt x="2603420" y="88344"/>
                </a:lnTo>
                <a:lnTo>
                  <a:pt x="2656205" y="64135"/>
                </a:lnTo>
                <a:lnTo>
                  <a:pt x="2667952" y="52070"/>
                </a:lnTo>
                <a:lnTo>
                  <a:pt x="2673528" y="45739"/>
                </a:lnTo>
                <a:lnTo>
                  <a:pt x="2709227" y="19605"/>
                </a:lnTo>
                <a:lnTo>
                  <a:pt x="2727325" y="8255"/>
                </a:lnTo>
                <a:lnTo>
                  <a:pt x="2759590" y="13007"/>
                </a:lnTo>
                <a:lnTo>
                  <a:pt x="2792095" y="17224"/>
                </a:lnTo>
                <a:lnTo>
                  <a:pt x="2824122" y="22988"/>
                </a:lnTo>
                <a:lnTo>
                  <a:pt x="2854960" y="32385"/>
                </a:lnTo>
                <a:lnTo>
                  <a:pt x="2902967" y="50700"/>
                </a:lnTo>
                <a:lnTo>
                  <a:pt x="2952632" y="67357"/>
                </a:lnTo>
                <a:lnTo>
                  <a:pt x="3003391" y="82073"/>
                </a:lnTo>
                <a:lnTo>
                  <a:pt x="3054679" y="94567"/>
                </a:lnTo>
                <a:lnTo>
                  <a:pt x="3105931" y="104557"/>
                </a:lnTo>
                <a:lnTo>
                  <a:pt x="3156585" y="111760"/>
                </a:lnTo>
                <a:lnTo>
                  <a:pt x="3174761" y="110380"/>
                </a:lnTo>
                <a:lnTo>
                  <a:pt x="3192938" y="109299"/>
                </a:lnTo>
                <a:lnTo>
                  <a:pt x="3243411" y="96013"/>
                </a:lnTo>
                <a:lnTo>
                  <a:pt x="3270220" y="74126"/>
                </a:lnTo>
                <a:lnTo>
                  <a:pt x="3284220" y="64135"/>
                </a:lnTo>
                <a:lnTo>
                  <a:pt x="3304540" y="53042"/>
                </a:lnTo>
                <a:lnTo>
                  <a:pt x="3317716" y="47783"/>
                </a:lnTo>
                <a:lnTo>
                  <a:pt x="3332083" y="44668"/>
                </a:lnTo>
                <a:lnTo>
                  <a:pt x="3355975" y="40005"/>
                </a:lnTo>
                <a:lnTo>
                  <a:pt x="3395444" y="44132"/>
                </a:lnTo>
                <a:lnTo>
                  <a:pt x="3429793" y="48736"/>
                </a:lnTo>
                <a:lnTo>
                  <a:pt x="3462952" y="55006"/>
                </a:lnTo>
                <a:lnTo>
                  <a:pt x="3498850" y="64135"/>
                </a:lnTo>
                <a:lnTo>
                  <a:pt x="3524865" y="71288"/>
                </a:lnTo>
                <a:lnTo>
                  <a:pt x="3553618" y="78978"/>
                </a:lnTo>
                <a:lnTo>
                  <a:pt x="3576895" y="85119"/>
                </a:lnTo>
                <a:lnTo>
                  <a:pt x="3586480" y="87630"/>
                </a:lnTo>
                <a:lnTo>
                  <a:pt x="3608109" y="97988"/>
                </a:lnTo>
                <a:lnTo>
                  <a:pt x="3629977" y="107632"/>
                </a:lnTo>
                <a:lnTo>
                  <a:pt x="3651845" y="117276"/>
                </a:lnTo>
                <a:lnTo>
                  <a:pt x="3673475" y="127635"/>
                </a:lnTo>
                <a:lnTo>
                  <a:pt x="3711287" y="126702"/>
                </a:lnTo>
                <a:lnTo>
                  <a:pt x="3749278" y="126365"/>
                </a:lnTo>
                <a:lnTo>
                  <a:pt x="3787149" y="124598"/>
                </a:lnTo>
                <a:lnTo>
                  <a:pt x="3824605" y="119380"/>
                </a:lnTo>
                <a:lnTo>
                  <a:pt x="3837404" y="113972"/>
                </a:lnTo>
                <a:lnTo>
                  <a:pt x="3848893" y="105171"/>
                </a:lnTo>
                <a:lnTo>
                  <a:pt x="3860145" y="95537"/>
                </a:lnTo>
                <a:lnTo>
                  <a:pt x="3872230" y="87630"/>
                </a:lnTo>
                <a:lnTo>
                  <a:pt x="3908167" y="74245"/>
                </a:lnTo>
                <a:lnTo>
                  <a:pt x="3946842" y="65325"/>
                </a:lnTo>
                <a:lnTo>
                  <a:pt x="3985994" y="57715"/>
                </a:lnTo>
                <a:lnTo>
                  <a:pt x="4023360" y="48260"/>
                </a:lnTo>
                <a:lnTo>
                  <a:pt x="4043451" y="49718"/>
                </a:lnTo>
                <a:lnTo>
                  <a:pt x="4063603" y="50879"/>
                </a:lnTo>
                <a:lnTo>
                  <a:pt x="4083635" y="52635"/>
                </a:lnTo>
                <a:lnTo>
                  <a:pt x="4103369" y="55880"/>
                </a:lnTo>
                <a:lnTo>
                  <a:pt x="4123987" y="63023"/>
                </a:lnTo>
                <a:lnTo>
                  <a:pt x="4144010" y="73977"/>
                </a:lnTo>
                <a:lnTo>
                  <a:pt x="4163556" y="85883"/>
                </a:lnTo>
                <a:lnTo>
                  <a:pt x="4182744" y="95885"/>
                </a:lnTo>
                <a:lnTo>
                  <a:pt x="4204503" y="103544"/>
                </a:lnTo>
                <a:lnTo>
                  <a:pt x="4212986" y="103822"/>
                </a:lnTo>
                <a:lnTo>
                  <a:pt x="4220160" y="104100"/>
                </a:lnTo>
                <a:lnTo>
                  <a:pt x="4237990" y="111760"/>
                </a:lnTo>
                <a:lnTo>
                  <a:pt x="4261336" y="125075"/>
                </a:lnTo>
                <a:lnTo>
                  <a:pt x="4262358" y="127793"/>
                </a:lnTo>
                <a:lnTo>
                  <a:pt x="4263261" y="128369"/>
                </a:lnTo>
                <a:lnTo>
                  <a:pt x="4286250" y="135255"/>
                </a:lnTo>
                <a:lnTo>
                  <a:pt x="4306450" y="132774"/>
                </a:lnTo>
                <a:lnTo>
                  <a:pt x="4329271" y="129698"/>
                </a:lnTo>
                <a:lnTo>
                  <a:pt x="4352329" y="125432"/>
                </a:lnTo>
                <a:lnTo>
                  <a:pt x="4373245" y="119380"/>
                </a:lnTo>
                <a:lnTo>
                  <a:pt x="4407331" y="106148"/>
                </a:lnTo>
                <a:lnTo>
                  <a:pt x="4418424" y="101003"/>
                </a:lnTo>
                <a:lnTo>
                  <a:pt x="4415099" y="101068"/>
                </a:lnTo>
                <a:lnTo>
                  <a:pt x="4405931" y="103466"/>
                </a:lnTo>
                <a:lnTo>
                  <a:pt x="4399496" y="105319"/>
                </a:lnTo>
                <a:lnTo>
                  <a:pt x="4404369" y="103751"/>
                </a:lnTo>
                <a:lnTo>
                  <a:pt x="4429125" y="95885"/>
                </a:lnTo>
                <a:lnTo>
                  <a:pt x="4457719" y="69353"/>
                </a:lnTo>
                <a:lnTo>
                  <a:pt x="4486433" y="49371"/>
                </a:lnTo>
                <a:lnTo>
                  <a:pt x="4518243" y="36770"/>
                </a:lnTo>
                <a:lnTo>
                  <a:pt x="4556125" y="32385"/>
                </a:lnTo>
              </a:path>
            </a:pathLst>
          </a:custGeom>
          <a:ln w="22225">
            <a:solidFill>
              <a:srgbClr val="FF0000"/>
            </a:solidFill>
            <a:prstDash val="lgDashDot"/>
          </a:ln>
        </xdr:spPr>
        <xdr:txBody>
          <a:bodyPr wrap="square" lIns="0" tIns="0" rIns="0" bIns="0" rtlCol="0">
            <a:prstTxWarp prst="textNoShape">
              <a:avLst/>
            </a:prstTxWarp>
            <a:noAutofit/>
          </a:bodyPr>
          <a:lstStyle/>
          <a:p>
            <a:endParaRPr lang="en-US"/>
          </a:p>
        </xdr:txBody>
      </xdr:sp>
      <xdr:pic>
        <xdr:nvPicPr>
          <xdr:cNvPr id="8" name="Image 296">
            <a:extLst>
              <a:ext uri="{FF2B5EF4-FFF2-40B4-BE49-F238E27FC236}">
                <a16:creationId xmlns:a16="http://schemas.microsoft.com/office/drawing/2014/main" id="{00000000-0008-0000-0B00-000008000000}"/>
              </a:ext>
            </a:extLst>
          </xdr:cNvPr>
          <xdr:cNvPicPr/>
        </xdr:nvPicPr>
        <xdr:blipFill>
          <a:blip xmlns:r="http://schemas.openxmlformats.org/officeDocument/2006/relationships" r:embed="rId4" cstate="print"/>
          <a:stretch>
            <a:fillRect/>
          </a:stretch>
        </xdr:blipFill>
        <xdr:spPr>
          <a:xfrm>
            <a:off x="2469832" y="1971357"/>
            <a:ext cx="76200" cy="222250"/>
          </a:xfrm>
          <a:prstGeom prst="rect">
            <a:avLst/>
          </a:prstGeom>
        </xdr:spPr>
      </xdr:pic>
      <xdr:sp macro="" textlink="">
        <xdr:nvSpPr>
          <xdr:cNvPr id="9" name="Textbox 297">
            <a:extLst>
              <a:ext uri="{FF2B5EF4-FFF2-40B4-BE49-F238E27FC236}">
                <a16:creationId xmlns:a16="http://schemas.microsoft.com/office/drawing/2014/main" id="{00000000-0008-0000-0B00-000009000000}"/>
              </a:ext>
            </a:extLst>
          </xdr:cNvPr>
          <xdr:cNvSpPr txBox="1"/>
        </xdr:nvSpPr>
        <xdr:spPr>
          <a:xfrm>
            <a:off x="2739453" y="1348803"/>
            <a:ext cx="311785" cy="114300"/>
          </a:xfrm>
          <a:prstGeom prst="rect">
            <a:avLst/>
          </a:prstGeom>
        </xdr:spPr>
        <xdr:txBody>
          <a:bodyPr wrap="square" lIns="0" tIns="0" rIns="0" bIns="0" rtlCol="0">
            <a:noAutofit/>
          </a:bodyPr>
          <a:lstStyle/>
          <a:p>
            <a:pPr>
              <a:lnSpc>
                <a:spcPts val="900"/>
              </a:lnSpc>
            </a:pPr>
            <a:r>
              <a:rPr lang="en-US" sz="900" spc="-20">
                <a:effectLst/>
                <a:latin typeface="Carlito"/>
                <a:ea typeface="Carlito"/>
                <a:cs typeface="Carlito"/>
              </a:rPr>
              <a:t>25mm</a:t>
            </a:r>
            <a:endParaRPr lang="en-US" sz="1100">
              <a:effectLst/>
              <a:latin typeface="Carlito"/>
              <a:ea typeface="Carlito"/>
              <a:cs typeface="Carlito"/>
            </a:endParaRPr>
          </a:p>
        </xdr:txBody>
      </xdr:sp>
      <xdr:sp macro="" textlink="">
        <xdr:nvSpPr>
          <xdr:cNvPr id="10" name="Textbox 298">
            <a:extLst>
              <a:ext uri="{FF2B5EF4-FFF2-40B4-BE49-F238E27FC236}">
                <a16:creationId xmlns:a16="http://schemas.microsoft.com/office/drawing/2014/main" id="{00000000-0008-0000-0B00-00000A000000}"/>
              </a:ext>
            </a:extLst>
          </xdr:cNvPr>
          <xdr:cNvSpPr txBox="1"/>
        </xdr:nvSpPr>
        <xdr:spPr>
          <a:xfrm>
            <a:off x="3107118" y="1732470"/>
            <a:ext cx="97155" cy="178435"/>
          </a:xfrm>
          <a:prstGeom prst="rect">
            <a:avLst/>
          </a:prstGeom>
        </xdr:spPr>
        <xdr:txBody>
          <a:bodyPr wrap="square" lIns="0" tIns="0" rIns="0" bIns="0" rtlCol="0">
            <a:noAutofit/>
          </a:bodyPr>
          <a:lstStyle/>
          <a:p>
            <a:pPr>
              <a:lnSpc>
                <a:spcPts val="1405"/>
              </a:lnSpc>
            </a:pPr>
            <a:r>
              <a:rPr lang="en-US" sz="1400" b="1" spc="-50">
                <a:effectLst/>
                <a:latin typeface="Carlito"/>
                <a:ea typeface="Carlito"/>
                <a:cs typeface="Carlito"/>
              </a:rPr>
              <a:t>S</a:t>
            </a:r>
            <a:endParaRPr lang="en-US" sz="1100">
              <a:effectLst/>
              <a:latin typeface="Carlito"/>
              <a:ea typeface="Carlito"/>
              <a:cs typeface="Carlito"/>
            </a:endParaRPr>
          </a:p>
        </xdr:txBody>
      </xdr:sp>
      <xdr:sp macro="" textlink="">
        <xdr:nvSpPr>
          <xdr:cNvPr id="11" name="Textbox 299">
            <a:extLst>
              <a:ext uri="{FF2B5EF4-FFF2-40B4-BE49-F238E27FC236}">
                <a16:creationId xmlns:a16="http://schemas.microsoft.com/office/drawing/2014/main" id="{00000000-0008-0000-0B00-00000B000000}"/>
              </a:ext>
            </a:extLst>
          </xdr:cNvPr>
          <xdr:cNvSpPr txBox="1"/>
        </xdr:nvSpPr>
        <xdr:spPr>
          <a:xfrm>
            <a:off x="2265489" y="2051367"/>
            <a:ext cx="243204" cy="88900"/>
          </a:xfrm>
          <a:prstGeom prst="rect">
            <a:avLst/>
          </a:prstGeom>
        </xdr:spPr>
        <xdr:txBody>
          <a:bodyPr wrap="square" lIns="0" tIns="0" rIns="0" bIns="0" rtlCol="0">
            <a:noAutofit/>
          </a:bodyPr>
          <a:lstStyle/>
          <a:p>
            <a:pPr>
              <a:lnSpc>
                <a:spcPts val="695"/>
              </a:lnSpc>
            </a:pPr>
            <a:r>
              <a:rPr lang="en-US" sz="700" spc="-20">
                <a:solidFill>
                  <a:srgbClr val="FF0000"/>
                </a:solidFill>
                <a:effectLst/>
                <a:latin typeface="Carlito"/>
                <a:ea typeface="Carlito"/>
                <a:cs typeface="Carlito"/>
              </a:rPr>
              <a:t>25mm</a:t>
            </a:r>
            <a:endParaRPr lang="en-US" sz="1100">
              <a:effectLst/>
              <a:latin typeface="Carlito"/>
              <a:ea typeface="Carlito"/>
              <a:cs typeface="Carlito"/>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68580</xdr:colOff>
      <xdr:row>5</xdr:row>
      <xdr:rowOff>53340</xdr:rowOff>
    </xdr:from>
    <xdr:to>
      <xdr:col>4</xdr:col>
      <xdr:colOff>0</xdr:colOff>
      <xdr:row>15</xdr:row>
      <xdr:rowOff>106680</xdr:rowOff>
    </xdr:to>
    <xdr:grpSp>
      <xdr:nvGrpSpPr>
        <xdr:cNvPr id="2" name="Group 1">
          <a:extLst>
            <a:ext uri="{FF2B5EF4-FFF2-40B4-BE49-F238E27FC236}">
              <a16:creationId xmlns:a16="http://schemas.microsoft.com/office/drawing/2014/main" id="{00000000-0008-0000-0C00-000002000000}"/>
            </a:ext>
          </a:extLst>
        </xdr:cNvPr>
        <xdr:cNvGrpSpPr>
          <a:grpSpLocks/>
        </xdr:cNvGrpSpPr>
      </xdr:nvGrpSpPr>
      <xdr:grpSpPr>
        <a:xfrm>
          <a:off x="68580" y="1066800"/>
          <a:ext cx="2369820" cy="1882140"/>
          <a:chOff x="0" y="0"/>
          <a:chExt cx="3721100" cy="2205990"/>
        </a:xfrm>
      </xdr:grpSpPr>
      <xdr:sp macro="" textlink="">
        <xdr:nvSpPr>
          <xdr:cNvPr id="3" name="Graphic 309">
            <a:extLst>
              <a:ext uri="{FF2B5EF4-FFF2-40B4-BE49-F238E27FC236}">
                <a16:creationId xmlns:a16="http://schemas.microsoft.com/office/drawing/2014/main" id="{00000000-0008-0000-0C00-000003000000}"/>
              </a:ext>
            </a:extLst>
          </xdr:cNvPr>
          <xdr:cNvSpPr/>
        </xdr:nvSpPr>
        <xdr:spPr>
          <a:xfrm>
            <a:off x="668019" y="531494"/>
            <a:ext cx="2385060" cy="1598295"/>
          </a:xfrm>
          <a:custGeom>
            <a:avLst/>
            <a:gdLst/>
            <a:ahLst/>
            <a:cxnLst/>
            <a:rect l="l" t="t" r="r" b="b"/>
            <a:pathLst>
              <a:path w="2385060" h="1598295">
                <a:moveTo>
                  <a:pt x="266319" y="0"/>
                </a:moveTo>
                <a:lnTo>
                  <a:pt x="218452" y="4291"/>
                </a:lnTo>
                <a:lnTo>
                  <a:pt x="173398" y="16665"/>
                </a:lnTo>
                <a:lnTo>
                  <a:pt x="131910" y="36369"/>
                </a:lnTo>
                <a:lnTo>
                  <a:pt x="94740" y="62651"/>
                </a:lnTo>
                <a:lnTo>
                  <a:pt x="62640" y="94762"/>
                </a:lnTo>
                <a:lnTo>
                  <a:pt x="36364" y="131948"/>
                </a:lnTo>
                <a:lnTo>
                  <a:pt x="16663" y="173458"/>
                </a:lnTo>
                <a:lnTo>
                  <a:pt x="4291" y="218541"/>
                </a:lnTo>
                <a:lnTo>
                  <a:pt x="0" y="266445"/>
                </a:lnTo>
                <a:lnTo>
                  <a:pt x="0" y="1331975"/>
                </a:lnTo>
                <a:lnTo>
                  <a:pt x="4291" y="1379842"/>
                </a:lnTo>
                <a:lnTo>
                  <a:pt x="16663" y="1424896"/>
                </a:lnTo>
                <a:lnTo>
                  <a:pt x="36364" y="1466384"/>
                </a:lnTo>
                <a:lnTo>
                  <a:pt x="62640" y="1503554"/>
                </a:lnTo>
                <a:lnTo>
                  <a:pt x="94740" y="1535654"/>
                </a:lnTo>
                <a:lnTo>
                  <a:pt x="131910" y="1561930"/>
                </a:lnTo>
                <a:lnTo>
                  <a:pt x="173398" y="1581631"/>
                </a:lnTo>
                <a:lnTo>
                  <a:pt x="218452" y="1594003"/>
                </a:lnTo>
                <a:lnTo>
                  <a:pt x="266319" y="1598294"/>
                </a:lnTo>
                <a:lnTo>
                  <a:pt x="2118741" y="1598294"/>
                </a:lnTo>
                <a:lnTo>
                  <a:pt x="2166607" y="1594003"/>
                </a:lnTo>
                <a:lnTo>
                  <a:pt x="2211661" y="1581631"/>
                </a:lnTo>
                <a:lnTo>
                  <a:pt x="2253149" y="1561930"/>
                </a:lnTo>
                <a:lnTo>
                  <a:pt x="2290319" y="1535654"/>
                </a:lnTo>
                <a:lnTo>
                  <a:pt x="2322419" y="1503554"/>
                </a:lnTo>
                <a:lnTo>
                  <a:pt x="2348695" y="1466384"/>
                </a:lnTo>
                <a:lnTo>
                  <a:pt x="2368396" y="1424896"/>
                </a:lnTo>
                <a:lnTo>
                  <a:pt x="2380768" y="1379842"/>
                </a:lnTo>
                <a:lnTo>
                  <a:pt x="2385060" y="1331975"/>
                </a:lnTo>
                <a:lnTo>
                  <a:pt x="2385060" y="266445"/>
                </a:lnTo>
                <a:lnTo>
                  <a:pt x="2380768" y="218541"/>
                </a:lnTo>
                <a:lnTo>
                  <a:pt x="2368396" y="173458"/>
                </a:lnTo>
                <a:lnTo>
                  <a:pt x="2348695" y="131948"/>
                </a:lnTo>
                <a:lnTo>
                  <a:pt x="2322419" y="94762"/>
                </a:lnTo>
                <a:lnTo>
                  <a:pt x="2290319" y="62651"/>
                </a:lnTo>
                <a:lnTo>
                  <a:pt x="2253149" y="36369"/>
                </a:lnTo>
                <a:lnTo>
                  <a:pt x="2211661" y="16665"/>
                </a:lnTo>
                <a:lnTo>
                  <a:pt x="2166607" y="4291"/>
                </a:lnTo>
                <a:lnTo>
                  <a:pt x="2118741" y="0"/>
                </a:lnTo>
                <a:lnTo>
                  <a:pt x="266319" y="0"/>
                </a:lnTo>
                <a:close/>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 name="Graphic 310">
            <a:extLst>
              <a:ext uri="{FF2B5EF4-FFF2-40B4-BE49-F238E27FC236}">
                <a16:creationId xmlns:a16="http://schemas.microsoft.com/office/drawing/2014/main" id="{00000000-0008-0000-0C00-000004000000}"/>
              </a:ext>
            </a:extLst>
          </xdr:cNvPr>
          <xdr:cNvSpPr/>
        </xdr:nvSpPr>
        <xdr:spPr>
          <a:xfrm>
            <a:off x="1852929" y="1744979"/>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5" name="Image 311">
            <a:extLst>
              <a:ext uri="{FF2B5EF4-FFF2-40B4-BE49-F238E27FC236}">
                <a16:creationId xmlns:a16="http://schemas.microsoft.com/office/drawing/2014/main" id="{00000000-0008-0000-0C00-000005000000}"/>
              </a:ext>
            </a:extLst>
          </xdr:cNvPr>
          <xdr:cNvPicPr/>
        </xdr:nvPicPr>
        <xdr:blipFill>
          <a:blip xmlns:r="http://schemas.openxmlformats.org/officeDocument/2006/relationships" r:embed="rId1" cstate="print"/>
          <a:stretch>
            <a:fillRect/>
          </a:stretch>
        </xdr:blipFill>
        <xdr:spPr>
          <a:xfrm>
            <a:off x="1840229" y="1719579"/>
            <a:ext cx="90804" cy="90804"/>
          </a:xfrm>
          <a:prstGeom prst="rect">
            <a:avLst/>
          </a:prstGeom>
        </xdr:spPr>
      </xdr:pic>
      <xdr:sp macro="" textlink="">
        <xdr:nvSpPr>
          <xdr:cNvPr id="6" name="Graphic 312">
            <a:extLst>
              <a:ext uri="{FF2B5EF4-FFF2-40B4-BE49-F238E27FC236}">
                <a16:creationId xmlns:a16="http://schemas.microsoft.com/office/drawing/2014/main" id="{00000000-0008-0000-0C00-000006000000}"/>
              </a:ext>
            </a:extLst>
          </xdr:cNvPr>
          <xdr:cNvSpPr/>
        </xdr:nvSpPr>
        <xdr:spPr>
          <a:xfrm>
            <a:off x="1840229" y="1719579"/>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7" name="Graphic 313">
            <a:extLst>
              <a:ext uri="{FF2B5EF4-FFF2-40B4-BE49-F238E27FC236}">
                <a16:creationId xmlns:a16="http://schemas.microsoft.com/office/drawing/2014/main" id="{00000000-0008-0000-0C00-000007000000}"/>
              </a:ext>
            </a:extLst>
          </xdr:cNvPr>
          <xdr:cNvSpPr/>
        </xdr:nvSpPr>
        <xdr:spPr>
          <a:xfrm>
            <a:off x="1852929" y="130873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8" name="Image 314">
            <a:extLst>
              <a:ext uri="{FF2B5EF4-FFF2-40B4-BE49-F238E27FC236}">
                <a16:creationId xmlns:a16="http://schemas.microsoft.com/office/drawing/2014/main" id="{00000000-0008-0000-0C00-000008000000}"/>
              </a:ext>
            </a:extLst>
          </xdr:cNvPr>
          <xdr:cNvPicPr/>
        </xdr:nvPicPr>
        <xdr:blipFill>
          <a:blip xmlns:r="http://schemas.openxmlformats.org/officeDocument/2006/relationships" r:embed="rId2" cstate="print"/>
          <a:stretch>
            <a:fillRect/>
          </a:stretch>
        </xdr:blipFill>
        <xdr:spPr>
          <a:xfrm>
            <a:off x="1840229" y="1283335"/>
            <a:ext cx="90804" cy="90805"/>
          </a:xfrm>
          <a:prstGeom prst="rect">
            <a:avLst/>
          </a:prstGeom>
        </xdr:spPr>
      </xdr:pic>
      <xdr:sp macro="" textlink="">
        <xdr:nvSpPr>
          <xdr:cNvPr id="9" name="Graphic 315">
            <a:extLst>
              <a:ext uri="{FF2B5EF4-FFF2-40B4-BE49-F238E27FC236}">
                <a16:creationId xmlns:a16="http://schemas.microsoft.com/office/drawing/2014/main" id="{00000000-0008-0000-0C00-000009000000}"/>
              </a:ext>
            </a:extLst>
          </xdr:cNvPr>
          <xdr:cNvSpPr/>
        </xdr:nvSpPr>
        <xdr:spPr>
          <a:xfrm>
            <a:off x="1840229" y="128333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0" name="Graphic 316">
            <a:extLst>
              <a:ext uri="{FF2B5EF4-FFF2-40B4-BE49-F238E27FC236}">
                <a16:creationId xmlns:a16="http://schemas.microsoft.com/office/drawing/2014/main" id="{00000000-0008-0000-0C00-00000A000000}"/>
              </a:ext>
            </a:extLst>
          </xdr:cNvPr>
          <xdr:cNvSpPr/>
        </xdr:nvSpPr>
        <xdr:spPr>
          <a:xfrm>
            <a:off x="1852929" y="5270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 name="Image 317">
            <a:extLst>
              <a:ext uri="{FF2B5EF4-FFF2-40B4-BE49-F238E27FC236}">
                <a16:creationId xmlns:a16="http://schemas.microsoft.com/office/drawing/2014/main" id="{00000000-0008-0000-0C00-00000B000000}"/>
              </a:ext>
            </a:extLst>
          </xdr:cNvPr>
          <xdr:cNvPicPr/>
        </xdr:nvPicPr>
        <xdr:blipFill>
          <a:blip xmlns:r="http://schemas.openxmlformats.org/officeDocument/2006/relationships" r:embed="rId3" cstate="print"/>
          <a:stretch>
            <a:fillRect/>
          </a:stretch>
        </xdr:blipFill>
        <xdr:spPr>
          <a:xfrm>
            <a:off x="1840229" y="27305"/>
            <a:ext cx="90804" cy="90804"/>
          </a:xfrm>
          <a:prstGeom prst="rect">
            <a:avLst/>
          </a:prstGeom>
        </xdr:spPr>
      </xdr:pic>
      <xdr:sp macro="" textlink="">
        <xdr:nvSpPr>
          <xdr:cNvPr id="12" name="Graphic 318">
            <a:extLst>
              <a:ext uri="{FF2B5EF4-FFF2-40B4-BE49-F238E27FC236}">
                <a16:creationId xmlns:a16="http://schemas.microsoft.com/office/drawing/2014/main" id="{00000000-0008-0000-0C00-00000C000000}"/>
              </a:ext>
            </a:extLst>
          </xdr:cNvPr>
          <xdr:cNvSpPr/>
        </xdr:nvSpPr>
        <xdr:spPr>
          <a:xfrm>
            <a:off x="1840229" y="2730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 name="Graphic 319">
            <a:extLst>
              <a:ext uri="{FF2B5EF4-FFF2-40B4-BE49-F238E27FC236}">
                <a16:creationId xmlns:a16="http://schemas.microsoft.com/office/drawing/2014/main" id="{00000000-0008-0000-0C00-00000D000000}"/>
              </a:ext>
            </a:extLst>
          </xdr:cNvPr>
          <xdr:cNvSpPr/>
        </xdr:nvSpPr>
        <xdr:spPr>
          <a:xfrm>
            <a:off x="1525270" y="1223657"/>
            <a:ext cx="281940" cy="659765"/>
          </a:xfrm>
          <a:custGeom>
            <a:avLst/>
            <a:gdLst/>
            <a:ahLst/>
            <a:cxnLst/>
            <a:rect l="l" t="t" r="r" b="b"/>
            <a:pathLst>
              <a:path w="281940" h="659765">
                <a:moveTo>
                  <a:pt x="281940" y="413372"/>
                </a:moveTo>
                <a:lnTo>
                  <a:pt x="0" y="413372"/>
                </a:lnTo>
                <a:lnTo>
                  <a:pt x="0" y="659752"/>
                </a:lnTo>
                <a:lnTo>
                  <a:pt x="281940" y="659752"/>
                </a:lnTo>
                <a:lnTo>
                  <a:pt x="281940" y="413372"/>
                </a:lnTo>
                <a:close/>
              </a:path>
              <a:path w="281940" h="659765">
                <a:moveTo>
                  <a:pt x="281940" y="0"/>
                </a:moveTo>
                <a:lnTo>
                  <a:pt x="0" y="0"/>
                </a:lnTo>
                <a:lnTo>
                  <a:pt x="0" y="246367"/>
                </a:lnTo>
                <a:lnTo>
                  <a:pt x="281940" y="246367"/>
                </a:lnTo>
                <a:lnTo>
                  <a:pt x="2819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 name="Graphic 320">
            <a:extLst>
              <a:ext uri="{FF2B5EF4-FFF2-40B4-BE49-F238E27FC236}">
                <a16:creationId xmlns:a16="http://schemas.microsoft.com/office/drawing/2014/main" id="{00000000-0008-0000-0C00-00000E000000}"/>
              </a:ext>
            </a:extLst>
          </xdr:cNvPr>
          <xdr:cNvSpPr/>
        </xdr:nvSpPr>
        <xdr:spPr>
          <a:xfrm>
            <a:off x="0" y="1549400"/>
            <a:ext cx="3721100" cy="170180"/>
          </a:xfrm>
          <a:custGeom>
            <a:avLst/>
            <a:gdLst/>
            <a:ahLst/>
            <a:cxnLst/>
            <a:rect l="l" t="t" r="r" b="b"/>
            <a:pathLst>
              <a:path w="3721100" h="170180">
                <a:moveTo>
                  <a:pt x="0" y="0"/>
                </a:moveTo>
                <a:lnTo>
                  <a:pt x="668019" y="0"/>
                </a:lnTo>
              </a:path>
              <a:path w="3721100" h="170180">
                <a:moveTo>
                  <a:pt x="167005" y="87629"/>
                </a:moveTo>
                <a:lnTo>
                  <a:pt x="524509" y="87629"/>
                </a:lnTo>
              </a:path>
              <a:path w="3721100" h="170180">
                <a:moveTo>
                  <a:pt x="286384" y="170179"/>
                </a:moveTo>
                <a:lnTo>
                  <a:pt x="405764" y="170179"/>
                </a:lnTo>
              </a:path>
              <a:path w="3721100" h="170180">
                <a:moveTo>
                  <a:pt x="3053080" y="0"/>
                </a:moveTo>
                <a:lnTo>
                  <a:pt x="3721100" y="0"/>
                </a:lnTo>
              </a:path>
              <a:path w="3721100" h="170180">
                <a:moveTo>
                  <a:pt x="3206115" y="87629"/>
                </a:moveTo>
                <a:lnTo>
                  <a:pt x="3563620" y="87629"/>
                </a:lnTo>
              </a:path>
              <a:path w="3721100" h="170180">
                <a:moveTo>
                  <a:pt x="3325495" y="170179"/>
                </a:moveTo>
                <a:lnTo>
                  <a:pt x="3444875" y="170179"/>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 name="Graphic 321">
            <a:extLst>
              <a:ext uri="{FF2B5EF4-FFF2-40B4-BE49-F238E27FC236}">
                <a16:creationId xmlns:a16="http://schemas.microsoft.com/office/drawing/2014/main" id="{00000000-0008-0000-0C00-00000F000000}"/>
              </a:ext>
            </a:extLst>
          </xdr:cNvPr>
          <xdr:cNvSpPr/>
        </xdr:nvSpPr>
        <xdr:spPr>
          <a:xfrm>
            <a:off x="1861185" y="211518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6" name="Image 322">
            <a:extLst>
              <a:ext uri="{FF2B5EF4-FFF2-40B4-BE49-F238E27FC236}">
                <a16:creationId xmlns:a16="http://schemas.microsoft.com/office/drawing/2014/main" id="{00000000-0008-0000-0C00-000010000000}"/>
              </a:ext>
            </a:extLst>
          </xdr:cNvPr>
          <xdr:cNvPicPr/>
        </xdr:nvPicPr>
        <xdr:blipFill>
          <a:blip xmlns:r="http://schemas.openxmlformats.org/officeDocument/2006/relationships" r:embed="rId4" cstate="print"/>
          <a:stretch>
            <a:fillRect/>
          </a:stretch>
        </xdr:blipFill>
        <xdr:spPr>
          <a:xfrm>
            <a:off x="1848485" y="2089785"/>
            <a:ext cx="90805" cy="90805"/>
          </a:xfrm>
          <a:prstGeom prst="rect">
            <a:avLst/>
          </a:prstGeom>
        </xdr:spPr>
      </xdr:pic>
      <xdr:sp macro="" textlink="">
        <xdr:nvSpPr>
          <xdr:cNvPr id="17" name="Graphic 323">
            <a:extLst>
              <a:ext uri="{FF2B5EF4-FFF2-40B4-BE49-F238E27FC236}">
                <a16:creationId xmlns:a16="http://schemas.microsoft.com/office/drawing/2014/main" id="{00000000-0008-0000-0C00-000011000000}"/>
              </a:ext>
            </a:extLst>
          </xdr:cNvPr>
          <xdr:cNvSpPr/>
        </xdr:nvSpPr>
        <xdr:spPr>
          <a:xfrm>
            <a:off x="1848485" y="208978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5" y="45466"/>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 name="Graphic 324">
            <a:extLst>
              <a:ext uri="{FF2B5EF4-FFF2-40B4-BE49-F238E27FC236}">
                <a16:creationId xmlns:a16="http://schemas.microsoft.com/office/drawing/2014/main" id="{00000000-0008-0000-0C00-000012000000}"/>
              </a:ext>
            </a:extLst>
          </xdr:cNvPr>
          <xdr:cNvSpPr/>
        </xdr:nvSpPr>
        <xdr:spPr>
          <a:xfrm>
            <a:off x="1229995" y="27304"/>
            <a:ext cx="1002030" cy="2102485"/>
          </a:xfrm>
          <a:custGeom>
            <a:avLst/>
            <a:gdLst/>
            <a:ahLst/>
            <a:cxnLst/>
            <a:rect l="l" t="t" r="r" b="b"/>
            <a:pathLst>
              <a:path w="1002030" h="2102485">
                <a:moveTo>
                  <a:pt x="76200" y="76200"/>
                </a:moveTo>
                <a:lnTo>
                  <a:pt x="66675" y="57150"/>
                </a:lnTo>
                <a:lnTo>
                  <a:pt x="38100" y="0"/>
                </a:lnTo>
                <a:lnTo>
                  <a:pt x="0" y="76200"/>
                </a:lnTo>
                <a:lnTo>
                  <a:pt x="31750" y="76200"/>
                </a:lnTo>
                <a:lnTo>
                  <a:pt x="31750" y="2026285"/>
                </a:lnTo>
                <a:lnTo>
                  <a:pt x="0" y="2026285"/>
                </a:lnTo>
                <a:lnTo>
                  <a:pt x="38100" y="2102485"/>
                </a:lnTo>
                <a:lnTo>
                  <a:pt x="66675" y="2045335"/>
                </a:lnTo>
                <a:lnTo>
                  <a:pt x="76200" y="2026285"/>
                </a:lnTo>
                <a:lnTo>
                  <a:pt x="44450" y="2026285"/>
                </a:lnTo>
                <a:lnTo>
                  <a:pt x="44450" y="76200"/>
                </a:lnTo>
                <a:lnTo>
                  <a:pt x="76200" y="76200"/>
                </a:lnTo>
                <a:close/>
              </a:path>
              <a:path w="1002030" h="2102485">
                <a:moveTo>
                  <a:pt x="333375" y="76200"/>
                </a:moveTo>
                <a:lnTo>
                  <a:pt x="323850" y="57150"/>
                </a:lnTo>
                <a:lnTo>
                  <a:pt x="295275" y="0"/>
                </a:lnTo>
                <a:lnTo>
                  <a:pt x="257175" y="76200"/>
                </a:lnTo>
                <a:lnTo>
                  <a:pt x="288925" y="76200"/>
                </a:lnTo>
                <a:lnTo>
                  <a:pt x="288925" y="1706880"/>
                </a:lnTo>
                <a:lnTo>
                  <a:pt x="257175" y="1706880"/>
                </a:lnTo>
                <a:lnTo>
                  <a:pt x="295275" y="1783080"/>
                </a:lnTo>
                <a:lnTo>
                  <a:pt x="323850" y="1725930"/>
                </a:lnTo>
                <a:lnTo>
                  <a:pt x="333375" y="1706880"/>
                </a:lnTo>
                <a:lnTo>
                  <a:pt x="301625" y="1706880"/>
                </a:lnTo>
                <a:lnTo>
                  <a:pt x="301625" y="76200"/>
                </a:lnTo>
                <a:lnTo>
                  <a:pt x="333375" y="76200"/>
                </a:lnTo>
                <a:close/>
              </a:path>
              <a:path w="1002030" h="2102485">
                <a:moveTo>
                  <a:pt x="865759" y="2025523"/>
                </a:moveTo>
                <a:lnTo>
                  <a:pt x="834110" y="2026158"/>
                </a:lnTo>
                <a:lnTo>
                  <a:pt x="829576" y="1812810"/>
                </a:lnTo>
                <a:lnTo>
                  <a:pt x="861314" y="1812163"/>
                </a:lnTo>
                <a:lnTo>
                  <a:pt x="851636" y="1793748"/>
                </a:lnTo>
                <a:lnTo>
                  <a:pt x="821690" y="1736725"/>
                </a:lnTo>
                <a:lnTo>
                  <a:pt x="785241" y="1813687"/>
                </a:lnTo>
                <a:lnTo>
                  <a:pt x="816876" y="1813064"/>
                </a:lnTo>
                <a:lnTo>
                  <a:pt x="821410" y="2026412"/>
                </a:lnTo>
                <a:lnTo>
                  <a:pt x="789686" y="2027047"/>
                </a:lnTo>
                <a:lnTo>
                  <a:pt x="829310" y="2102485"/>
                </a:lnTo>
                <a:lnTo>
                  <a:pt x="856310" y="2045462"/>
                </a:lnTo>
                <a:lnTo>
                  <a:pt x="865759" y="2025523"/>
                </a:lnTo>
                <a:close/>
              </a:path>
              <a:path w="1002030" h="2102485">
                <a:moveTo>
                  <a:pt x="866902" y="1270381"/>
                </a:moveTo>
                <a:lnTo>
                  <a:pt x="835190" y="1270596"/>
                </a:lnTo>
                <a:lnTo>
                  <a:pt x="828497" y="166966"/>
                </a:lnTo>
                <a:lnTo>
                  <a:pt x="860298" y="166751"/>
                </a:lnTo>
                <a:lnTo>
                  <a:pt x="850734" y="147955"/>
                </a:lnTo>
                <a:lnTo>
                  <a:pt x="821690" y="90805"/>
                </a:lnTo>
                <a:lnTo>
                  <a:pt x="784098" y="167259"/>
                </a:lnTo>
                <a:lnTo>
                  <a:pt x="815797" y="167055"/>
                </a:lnTo>
                <a:lnTo>
                  <a:pt x="822490" y="1270685"/>
                </a:lnTo>
                <a:lnTo>
                  <a:pt x="790702" y="1270889"/>
                </a:lnTo>
                <a:lnTo>
                  <a:pt x="829310" y="1346835"/>
                </a:lnTo>
                <a:lnTo>
                  <a:pt x="857402" y="1289685"/>
                </a:lnTo>
                <a:lnTo>
                  <a:pt x="866902" y="1270381"/>
                </a:lnTo>
                <a:close/>
              </a:path>
              <a:path w="1002030" h="2102485">
                <a:moveTo>
                  <a:pt x="1001903" y="2025904"/>
                </a:moveTo>
                <a:lnTo>
                  <a:pt x="970153" y="2026221"/>
                </a:lnTo>
                <a:lnTo>
                  <a:pt x="963409" y="1332179"/>
                </a:lnTo>
                <a:lnTo>
                  <a:pt x="995172" y="1331849"/>
                </a:lnTo>
                <a:lnTo>
                  <a:pt x="985596" y="1313180"/>
                </a:lnTo>
                <a:lnTo>
                  <a:pt x="956310" y="1256030"/>
                </a:lnTo>
                <a:lnTo>
                  <a:pt x="918972" y="1332611"/>
                </a:lnTo>
                <a:lnTo>
                  <a:pt x="950709" y="1332306"/>
                </a:lnTo>
                <a:lnTo>
                  <a:pt x="957453" y="2026348"/>
                </a:lnTo>
                <a:lnTo>
                  <a:pt x="925703" y="2026666"/>
                </a:lnTo>
                <a:lnTo>
                  <a:pt x="964565" y="2102485"/>
                </a:lnTo>
                <a:lnTo>
                  <a:pt x="992428" y="2045335"/>
                </a:lnTo>
                <a:lnTo>
                  <a:pt x="1001903" y="2025904"/>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9" name="Graphic 325">
            <a:extLst>
              <a:ext uri="{FF2B5EF4-FFF2-40B4-BE49-F238E27FC236}">
                <a16:creationId xmlns:a16="http://schemas.microsoft.com/office/drawing/2014/main" id="{00000000-0008-0000-0C00-000013000000}"/>
              </a:ext>
            </a:extLst>
          </xdr:cNvPr>
          <xdr:cNvSpPr/>
        </xdr:nvSpPr>
        <xdr:spPr>
          <a:xfrm>
            <a:off x="855345" y="722629"/>
            <a:ext cx="1774189" cy="1320165"/>
          </a:xfrm>
          <a:custGeom>
            <a:avLst/>
            <a:gdLst/>
            <a:ahLst/>
            <a:cxnLst/>
            <a:rect l="l" t="t" r="r" b="b"/>
            <a:pathLst>
              <a:path w="1774189" h="1320165">
                <a:moveTo>
                  <a:pt x="389255" y="365125"/>
                </a:moveTo>
                <a:lnTo>
                  <a:pt x="0" y="365125"/>
                </a:lnTo>
                <a:lnTo>
                  <a:pt x="0" y="651510"/>
                </a:lnTo>
                <a:lnTo>
                  <a:pt x="389255" y="651510"/>
                </a:lnTo>
                <a:lnTo>
                  <a:pt x="389255" y="365125"/>
                </a:lnTo>
                <a:close/>
              </a:path>
              <a:path w="1774189" h="1320165">
                <a:moveTo>
                  <a:pt x="1022350" y="0"/>
                </a:moveTo>
                <a:lnTo>
                  <a:pt x="669925" y="0"/>
                </a:lnTo>
                <a:lnTo>
                  <a:pt x="669925" y="286385"/>
                </a:lnTo>
                <a:lnTo>
                  <a:pt x="1022350" y="286385"/>
                </a:lnTo>
                <a:lnTo>
                  <a:pt x="1022350" y="0"/>
                </a:lnTo>
                <a:close/>
              </a:path>
              <a:path w="1774189" h="1320165">
                <a:moveTo>
                  <a:pt x="1141730" y="1129030"/>
                </a:moveTo>
                <a:lnTo>
                  <a:pt x="789305" y="1129030"/>
                </a:lnTo>
                <a:lnTo>
                  <a:pt x="789305" y="1320165"/>
                </a:lnTo>
                <a:lnTo>
                  <a:pt x="1141730" y="1320165"/>
                </a:lnTo>
                <a:lnTo>
                  <a:pt x="1141730" y="1129030"/>
                </a:lnTo>
                <a:close/>
              </a:path>
              <a:path w="1774189" h="1320165">
                <a:moveTo>
                  <a:pt x="1720850" y="0"/>
                </a:moveTo>
                <a:lnTo>
                  <a:pt x="1267460" y="0"/>
                </a:lnTo>
                <a:lnTo>
                  <a:pt x="1267460" y="286385"/>
                </a:lnTo>
                <a:lnTo>
                  <a:pt x="1720850" y="286385"/>
                </a:lnTo>
                <a:lnTo>
                  <a:pt x="1720850" y="0"/>
                </a:lnTo>
                <a:close/>
              </a:path>
              <a:path w="1774189" h="1320165">
                <a:moveTo>
                  <a:pt x="1774190" y="914400"/>
                </a:moveTo>
                <a:lnTo>
                  <a:pt x="1384935" y="914400"/>
                </a:lnTo>
                <a:lnTo>
                  <a:pt x="1384935" y="1200785"/>
                </a:lnTo>
                <a:lnTo>
                  <a:pt x="1774190" y="1200785"/>
                </a:lnTo>
                <a:lnTo>
                  <a:pt x="1774190" y="91440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0" name="Textbox 326">
            <a:extLst>
              <a:ext uri="{FF2B5EF4-FFF2-40B4-BE49-F238E27FC236}">
                <a16:creationId xmlns:a16="http://schemas.microsoft.com/office/drawing/2014/main" id="{00000000-0008-0000-0C00-000014000000}"/>
              </a:ext>
            </a:extLst>
          </xdr:cNvPr>
          <xdr:cNvSpPr txBox="1"/>
        </xdr:nvSpPr>
        <xdr:spPr>
          <a:xfrm>
            <a:off x="1595374" y="0"/>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21" name="Textbox 327">
            <a:extLst>
              <a:ext uri="{FF2B5EF4-FFF2-40B4-BE49-F238E27FC236}">
                <a16:creationId xmlns:a16="http://schemas.microsoft.com/office/drawing/2014/main" id="{00000000-0008-0000-0C00-000015000000}"/>
              </a:ext>
            </a:extLst>
          </xdr:cNvPr>
          <xdr:cNvSpPr txBox="1"/>
        </xdr:nvSpPr>
        <xdr:spPr>
          <a:xfrm>
            <a:off x="1645666" y="789051"/>
            <a:ext cx="154305" cy="102235"/>
          </a:xfrm>
          <a:prstGeom prst="rect">
            <a:avLst/>
          </a:prstGeom>
        </xdr:spPr>
        <xdr:txBody>
          <a:bodyPr wrap="square" lIns="0" tIns="0" rIns="0" bIns="0" rtlCol="0">
            <a:noAutofit/>
          </a:bodyPr>
          <a:lstStyle/>
          <a:p>
            <a:pPr>
              <a:lnSpc>
                <a:spcPts val="805"/>
              </a:lnSpc>
            </a:pPr>
            <a:r>
              <a:rPr lang="en-US" sz="800" spc="-25">
                <a:effectLst/>
                <a:latin typeface="Carlito"/>
                <a:ea typeface="Carlito"/>
                <a:cs typeface="Carlito"/>
              </a:rPr>
              <a:t>BM</a:t>
            </a:r>
            <a:endParaRPr lang="en-US" sz="1100">
              <a:effectLst/>
              <a:latin typeface="Carlito"/>
              <a:ea typeface="Carlito"/>
              <a:cs typeface="Carlito"/>
            </a:endParaRPr>
          </a:p>
        </xdr:txBody>
      </xdr:sp>
      <xdr:sp macro="" textlink="">
        <xdr:nvSpPr>
          <xdr:cNvPr id="22" name="Textbox 328">
            <a:extLst>
              <a:ext uri="{FF2B5EF4-FFF2-40B4-BE49-F238E27FC236}">
                <a16:creationId xmlns:a16="http://schemas.microsoft.com/office/drawing/2014/main" id="{00000000-0008-0000-0C00-000016000000}"/>
              </a:ext>
            </a:extLst>
          </xdr:cNvPr>
          <xdr:cNvSpPr txBox="1"/>
        </xdr:nvSpPr>
        <xdr:spPr>
          <a:xfrm>
            <a:off x="2279904" y="797051"/>
            <a:ext cx="220979"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GM</a:t>
            </a:r>
            <a:endParaRPr lang="en-US" sz="1100">
              <a:effectLst/>
              <a:latin typeface="Carlito"/>
              <a:ea typeface="Carlito"/>
              <a:cs typeface="Carlito"/>
            </a:endParaRPr>
          </a:p>
        </xdr:txBody>
      </xdr:sp>
      <xdr:sp macro="" textlink="">
        <xdr:nvSpPr>
          <xdr:cNvPr id="23" name="Textbox 329">
            <a:extLst>
              <a:ext uri="{FF2B5EF4-FFF2-40B4-BE49-F238E27FC236}">
                <a16:creationId xmlns:a16="http://schemas.microsoft.com/office/drawing/2014/main" id="{00000000-0008-0000-0C00-000017000000}"/>
              </a:ext>
            </a:extLst>
          </xdr:cNvPr>
          <xdr:cNvSpPr txBox="1"/>
        </xdr:nvSpPr>
        <xdr:spPr>
          <a:xfrm>
            <a:off x="962913" y="1161288"/>
            <a:ext cx="20637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KM</a:t>
            </a:r>
            <a:endParaRPr lang="en-US" sz="1100">
              <a:effectLst/>
              <a:latin typeface="Carlito"/>
              <a:ea typeface="Carlito"/>
              <a:cs typeface="Carlito"/>
            </a:endParaRPr>
          </a:p>
        </xdr:txBody>
      </xdr:sp>
      <xdr:sp macro="" textlink="">
        <xdr:nvSpPr>
          <xdr:cNvPr id="24" name="Textbox 330">
            <a:extLst>
              <a:ext uri="{FF2B5EF4-FFF2-40B4-BE49-F238E27FC236}">
                <a16:creationId xmlns:a16="http://schemas.microsoft.com/office/drawing/2014/main" id="{00000000-0008-0000-0C00-000018000000}"/>
              </a:ext>
            </a:extLst>
          </xdr:cNvPr>
          <xdr:cNvSpPr txBox="1"/>
        </xdr:nvSpPr>
        <xdr:spPr>
          <a:xfrm>
            <a:off x="309118" y="1296924"/>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25" name="Textbox 331">
            <a:extLst>
              <a:ext uri="{FF2B5EF4-FFF2-40B4-BE49-F238E27FC236}">
                <a16:creationId xmlns:a16="http://schemas.microsoft.com/office/drawing/2014/main" id="{00000000-0008-0000-0C00-000019000000}"/>
              </a:ext>
            </a:extLst>
          </xdr:cNvPr>
          <xdr:cNvSpPr txBox="1"/>
        </xdr:nvSpPr>
        <xdr:spPr>
          <a:xfrm>
            <a:off x="1628901" y="1296924"/>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26" name="Textbox 332">
            <a:extLst>
              <a:ext uri="{FF2B5EF4-FFF2-40B4-BE49-F238E27FC236}">
                <a16:creationId xmlns:a16="http://schemas.microsoft.com/office/drawing/2014/main" id="{00000000-0008-0000-0C00-00001A000000}"/>
              </a:ext>
            </a:extLst>
          </xdr:cNvPr>
          <xdr:cNvSpPr txBox="1"/>
        </xdr:nvSpPr>
        <xdr:spPr>
          <a:xfrm>
            <a:off x="3415665" y="1296924"/>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27" name="Textbox 333">
            <a:extLst>
              <a:ext uri="{FF2B5EF4-FFF2-40B4-BE49-F238E27FC236}">
                <a16:creationId xmlns:a16="http://schemas.microsoft.com/office/drawing/2014/main" id="{00000000-0008-0000-0C00-00001B000000}"/>
              </a:ext>
            </a:extLst>
          </xdr:cNvPr>
          <xdr:cNvSpPr txBox="1"/>
        </xdr:nvSpPr>
        <xdr:spPr>
          <a:xfrm>
            <a:off x="1639570" y="1711705"/>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28" name="Textbox 334">
            <a:extLst>
              <a:ext uri="{FF2B5EF4-FFF2-40B4-BE49-F238E27FC236}">
                <a16:creationId xmlns:a16="http://schemas.microsoft.com/office/drawing/2014/main" id="{00000000-0008-0000-0C00-00001C000000}"/>
              </a:ext>
            </a:extLst>
          </xdr:cNvPr>
          <xdr:cNvSpPr txBox="1"/>
        </xdr:nvSpPr>
        <xdr:spPr>
          <a:xfrm>
            <a:off x="2380488" y="1711705"/>
            <a:ext cx="17462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KG</a:t>
            </a:r>
            <a:endParaRPr lang="en-US" sz="1100">
              <a:effectLst/>
              <a:latin typeface="Carlito"/>
              <a:ea typeface="Carlito"/>
              <a:cs typeface="Carlito"/>
            </a:endParaRPr>
          </a:p>
        </xdr:txBody>
      </xdr:sp>
      <xdr:sp macro="" textlink="">
        <xdr:nvSpPr>
          <xdr:cNvPr id="29" name="Textbox 335">
            <a:extLst>
              <a:ext uri="{FF2B5EF4-FFF2-40B4-BE49-F238E27FC236}">
                <a16:creationId xmlns:a16="http://schemas.microsoft.com/office/drawing/2014/main" id="{00000000-0008-0000-0C00-00001D000000}"/>
              </a:ext>
            </a:extLst>
          </xdr:cNvPr>
          <xdr:cNvSpPr txBox="1"/>
        </xdr:nvSpPr>
        <xdr:spPr>
          <a:xfrm>
            <a:off x="1799589" y="1917064"/>
            <a:ext cx="121920" cy="102235"/>
          </a:xfrm>
          <a:prstGeom prst="rect">
            <a:avLst/>
          </a:prstGeom>
        </xdr:spPr>
        <xdr:txBody>
          <a:bodyPr wrap="square" lIns="0" tIns="0" rIns="0" bIns="0" rtlCol="0">
            <a:noAutofit/>
          </a:bodyPr>
          <a:lstStyle/>
          <a:p>
            <a:pPr>
              <a:lnSpc>
                <a:spcPts val="805"/>
              </a:lnSpc>
            </a:pPr>
            <a:r>
              <a:rPr lang="en-US" sz="800" spc="-25">
                <a:effectLst/>
                <a:latin typeface="Carlito"/>
                <a:ea typeface="Carlito"/>
                <a:cs typeface="Carlito"/>
              </a:rPr>
              <a:t>KB</a:t>
            </a:r>
            <a:endParaRPr lang="en-US" sz="1100">
              <a:effectLst/>
              <a:latin typeface="Carlito"/>
              <a:ea typeface="Carlito"/>
              <a:cs typeface="Carlito"/>
            </a:endParaRPr>
          </a:p>
        </xdr:txBody>
      </xdr:sp>
    </xdr:grpSp>
    <xdr:clientData/>
  </xdr:twoCellAnchor>
  <xdr:twoCellAnchor>
    <xdr:from>
      <xdr:col>4</xdr:col>
      <xdr:colOff>15240</xdr:colOff>
      <xdr:row>8</xdr:row>
      <xdr:rowOff>30480</xdr:rowOff>
    </xdr:from>
    <xdr:to>
      <xdr:col>6</xdr:col>
      <xdr:colOff>147638</xdr:colOff>
      <xdr:row>15</xdr:row>
      <xdr:rowOff>76200</xdr:rowOff>
    </xdr:to>
    <xdr:grpSp>
      <xdr:nvGrpSpPr>
        <xdr:cNvPr id="30" name="Group 29">
          <a:extLst>
            <a:ext uri="{FF2B5EF4-FFF2-40B4-BE49-F238E27FC236}">
              <a16:creationId xmlns:a16="http://schemas.microsoft.com/office/drawing/2014/main" id="{00000000-0008-0000-0C00-00001E000000}"/>
            </a:ext>
          </a:extLst>
        </xdr:cNvPr>
        <xdr:cNvGrpSpPr>
          <a:grpSpLocks/>
        </xdr:cNvGrpSpPr>
      </xdr:nvGrpSpPr>
      <xdr:grpSpPr>
        <a:xfrm>
          <a:off x="2453640" y="1592580"/>
          <a:ext cx="1351598" cy="1325880"/>
          <a:chOff x="4762" y="0"/>
          <a:chExt cx="2385060" cy="2201545"/>
        </a:xfrm>
      </xdr:grpSpPr>
      <xdr:sp macro="" textlink="">
        <xdr:nvSpPr>
          <xdr:cNvPr id="31" name="Graphic 337">
            <a:extLst>
              <a:ext uri="{FF2B5EF4-FFF2-40B4-BE49-F238E27FC236}">
                <a16:creationId xmlns:a16="http://schemas.microsoft.com/office/drawing/2014/main" id="{00000000-0008-0000-0C00-00001F000000}"/>
              </a:ext>
            </a:extLst>
          </xdr:cNvPr>
          <xdr:cNvSpPr/>
        </xdr:nvSpPr>
        <xdr:spPr>
          <a:xfrm>
            <a:off x="4762" y="206375"/>
            <a:ext cx="2385060" cy="1598295"/>
          </a:xfrm>
          <a:custGeom>
            <a:avLst/>
            <a:gdLst/>
            <a:ahLst/>
            <a:cxnLst/>
            <a:rect l="l" t="t" r="r" b="b"/>
            <a:pathLst>
              <a:path w="2385060" h="1598295">
                <a:moveTo>
                  <a:pt x="266319" y="0"/>
                </a:moveTo>
                <a:lnTo>
                  <a:pt x="218452" y="4291"/>
                </a:lnTo>
                <a:lnTo>
                  <a:pt x="173398" y="16665"/>
                </a:lnTo>
                <a:lnTo>
                  <a:pt x="131910" y="36369"/>
                </a:lnTo>
                <a:lnTo>
                  <a:pt x="94740" y="62651"/>
                </a:lnTo>
                <a:lnTo>
                  <a:pt x="62640" y="94762"/>
                </a:lnTo>
                <a:lnTo>
                  <a:pt x="36364" y="131948"/>
                </a:lnTo>
                <a:lnTo>
                  <a:pt x="16663" y="173458"/>
                </a:lnTo>
                <a:lnTo>
                  <a:pt x="4291" y="218541"/>
                </a:lnTo>
                <a:lnTo>
                  <a:pt x="0" y="266446"/>
                </a:lnTo>
                <a:lnTo>
                  <a:pt x="0" y="1331849"/>
                </a:lnTo>
                <a:lnTo>
                  <a:pt x="4291" y="1379753"/>
                </a:lnTo>
                <a:lnTo>
                  <a:pt x="16663" y="1424836"/>
                </a:lnTo>
                <a:lnTo>
                  <a:pt x="36364" y="1466346"/>
                </a:lnTo>
                <a:lnTo>
                  <a:pt x="62640" y="1503532"/>
                </a:lnTo>
                <a:lnTo>
                  <a:pt x="94740" y="1535643"/>
                </a:lnTo>
                <a:lnTo>
                  <a:pt x="131910" y="1561925"/>
                </a:lnTo>
                <a:lnTo>
                  <a:pt x="173398" y="1581629"/>
                </a:lnTo>
                <a:lnTo>
                  <a:pt x="218452" y="1594003"/>
                </a:lnTo>
                <a:lnTo>
                  <a:pt x="266319" y="1598295"/>
                </a:lnTo>
                <a:lnTo>
                  <a:pt x="2118741" y="1598295"/>
                </a:lnTo>
                <a:lnTo>
                  <a:pt x="2166607" y="1594003"/>
                </a:lnTo>
                <a:lnTo>
                  <a:pt x="2211661" y="1581629"/>
                </a:lnTo>
                <a:lnTo>
                  <a:pt x="2253149" y="1561925"/>
                </a:lnTo>
                <a:lnTo>
                  <a:pt x="2290319" y="1535643"/>
                </a:lnTo>
                <a:lnTo>
                  <a:pt x="2322419" y="1503532"/>
                </a:lnTo>
                <a:lnTo>
                  <a:pt x="2348695" y="1466346"/>
                </a:lnTo>
                <a:lnTo>
                  <a:pt x="2368396" y="1424836"/>
                </a:lnTo>
                <a:lnTo>
                  <a:pt x="2380768" y="1379753"/>
                </a:lnTo>
                <a:lnTo>
                  <a:pt x="2385060" y="1331849"/>
                </a:lnTo>
                <a:lnTo>
                  <a:pt x="2385060" y="266446"/>
                </a:lnTo>
                <a:lnTo>
                  <a:pt x="2380768" y="218541"/>
                </a:lnTo>
                <a:lnTo>
                  <a:pt x="2368396" y="173458"/>
                </a:lnTo>
                <a:lnTo>
                  <a:pt x="2348695" y="131948"/>
                </a:lnTo>
                <a:lnTo>
                  <a:pt x="2322419" y="94762"/>
                </a:lnTo>
                <a:lnTo>
                  <a:pt x="2290319" y="62651"/>
                </a:lnTo>
                <a:lnTo>
                  <a:pt x="2253149" y="36369"/>
                </a:lnTo>
                <a:lnTo>
                  <a:pt x="2211661" y="16665"/>
                </a:lnTo>
                <a:lnTo>
                  <a:pt x="2166607" y="4291"/>
                </a:lnTo>
                <a:lnTo>
                  <a:pt x="2118741" y="0"/>
                </a:lnTo>
                <a:lnTo>
                  <a:pt x="266319" y="0"/>
                </a:lnTo>
                <a:close/>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2" name="Graphic 338">
            <a:extLst>
              <a:ext uri="{FF2B5EF4-FFF2-40B4-BE49-F238E27FC236}">
                <a16:creationId xmlns:a16="http://schemas.microsoft.com/office/drawing/2014/main" id="{00000000-0008-0000-0C00-000020000000}"/>
              </a:ext>
            </a:extLst>
          </xdr:cNvPr>
          <xdr:cNvSpPr/>
        </xdr:nvSpPr>
        <xdr:spPr>
          <a:xfrm>
            <a:off x="1225867" y="10001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33" name="Image 339">
            <a:extLst>
              <a:ext uri="{FF2B5EF4-FFF2-40B4-BE49-F238E27FC236}">
                <a16:creationId xmlns:a16="http://schemas.microsoft.com/office/drawing/2014/main" id="{00000000-0008-0000-0C00-000021000000}"/>
              </a:ext>
            </a:extLst>
          </xdr:cNvPr>
          <xdr:cNvPicPr/>
        </xdr:nvPicPr>
        <xdr:blipFill>
          <a:blip xmlns:r="http://schemas.openxmlformats.org/officeDocument/2006/relationships" r:embed="rId5" cstate="print"/>
          <a:stretch>
            <a:fillRect/>
          </a:stretch>
        </xdr:blipFill>
        <xdr:spPr>
          <a:xfrm>
            <a:off x="1213167" y="974725"/>
            <a:ext cx="90804" cy="90805"/>
          </a:xfrm>
          <a:prstGeom prst="rect">
            <a:avLst/>
          </a:prstGeom>
        </xdr:spPr>
      </xdr:pic>
      <xdr:sp macro="" textlink="">
        <xdr:nvSpPr>
          <xdr:cNvPr id="34" name="Graphic 340">
            <a:extLst>
              <a:ext uri="{FF2B5EF4-FFF2-40B4-BE49-F238E27FC236}">
                <a16:creationId xmlns:a16="http://schemas.microsoft.com/office/drawing/2014/main" id="{00000000-0008-0000-0C00-000022000000}"/>
              </a:ext>
            </a:extLst>
          </xdr:cNvPr>
          <xdr:cNvSpPr/>
        </xdr:nvSpPr>
        <xdr:spPr>
          <a:xfrm>
            <a:off x="1213167" y="9747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35" name="Graphic 341">
            <a:extLst>
              <a:ext uri="{FF2B5EF4-FFF2-40B4-BE49-F238E27FC236}">
                <a16:creationId xmlns:a16="http://schemas.microsoft.com/office/drawing/2014/main" id="{00000000-0008-0000-0C00-000023000000}"/>
              </a:ext>
            </a:extLst>
          </xdr:cNvPr>
          <xdr:cNvSpPr/>
        </xdr:nvSpPr>
        <xdr:spPr>
          <a:xfrm>
            <a:off x="1225867" y="13646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36" name="Image 342">
            <a:extLst>
              <a:ext uri="{FF2B5EF4-FFF2-40B4-BE49-F238E27FC236}">
                <a16:creationId xmlns:a16="http://schemas.microsoft.com/office/drawing/2014/main" id="{00000000-0008-0000-0C00-000024000000}"/>
              </a:ext>
            </a:extLst>
          </xdr:cNvPr>
          <xdr:cNvPicPr/>
        </xdr:nvPicPr>
        <xdr:blipFill>
          <a:blip xmlns:r="http://schemas.openxmlformats.org/officeDocument/2006/relationships" r:embed="rId6" cstate="print"/>
          <a:stretch>
            <a:fillRect/>
          </a:stretch>
        </xdr:blipFill>
        <xdr:spPr>
          <a:xfrm>
            <a:off x="1213167" y="1339214"/>
            <a:ext cx="90804" cy="90804"/>
          </a:xfrm>
          <a:prstGeom prst="rect">
            <a:avLst/>
          </a:prstGeom>
        </xdr:spPr>
      </xdr:pic>
      <xdr:sp macro="" textlink="">
        <xdr:nvSpPr>
          <xdr:cNvPr id="37" name="Graphic 343">
            <a:extLst>
              <a:ext uri="{FF2B5EF4-FFF2-40B4-BE49-F238E27FC236}">
                <a16:creationId xmlns:a16="http://schemas.microsoft.com/office/drawing/2014/main" id="{00000000-0008-0000-0C00-000025000000}"/>
              </a:ext>
            </a:extLst>
          </xdr:cNvPr>
          <xdr:cNvSpPr/>
        </xdr:nvSpPr>
        <xdr:spPr>
          <a:xfrm>
            <a:off x="1213167" y="13392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38" name="Graphic 344">
            <a:extLst>
              <a:ext uri="{FF2B5EF4-FFF2-40B4-BE49-F238E27FC236}">
                <a16:creationId xmlns:a16="http://schemas.microsoft.com/office/drawing/2014/main" id="{00000000-0008-0000-0C00-000026000000}"/>
              </a:ext>
            </a:extLst>
          </xdr:cNvPr>
          <xdr:cNvSpPr/>
        </xdr:nvSpPr>
        <xdr:spPr>
          <a:xfrm>
            <a:off x="842962" y="882014"/>
            <a:ext cx="281940" cy="603885"/>
          </a:xfrm>
          <a:custGeom>
            <a:avLst/>
            <a:gdLst/>
            <a:ahLst/>
            <a:cxnLst/>
            <a:rect l="l" t="t" r="r" b="b"/>
            <a:pathLst>
              <a:path w="281940" h="603885">
                <a:moveTo>
                  <a:pt x="281940" y="357505"/>
                </a:moveTo>
                <a:lnTo>
                  <a:pt x="0" y="357505"/>
                </a:lnTo>
                <a:lnTo>
                  <a:pt x="0" y="603885"/>
                </a:lnTo>
                <a:lnTo>
                  <a:pt x="281940" y="603885"/>
                </a:lnTo>
                <a:lnTo>
                  <a:pt x="281940" y="357505"/>
                </a:lnTo>
                <a:close/>
              </a:path>
              <a:path w="281940" h="603885">
                <a:moveTo>
                  <a:pt x="281940" y="0"/>
                </a:moveTo>
                <a:lnTo>
                  <a:pt x="0" y="0"/>
                </a:lnTo>
                <a:lnTo>
                  <a:pt x="0" y="246380"/>
                </a:lnTo>
                <a:lnTo>
                  <a:pt x="281940" y="246380"/>
                </a:lnTo>
                <a:lnTo>
                  <a:pt x="2819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9" name="Graphic 345">
            <a:extLst>
              <a:ext uri="{FF2B5EF4-FFF2-40B4-BE49-F238E27FC236}">
                <a16:creationId xmlns:a16="http://schemas.microsoft.com/office/drawing/2014/main" id="{00000000-0008-0000-0C00-000027000000}"/>
              </a:ext>
            </a:extLst>
          </xdr:cNvPr>
          <xdr:cNvSpPr/>
        </xdr:nvSpPr>
        <xdr:spPr>
          <a:xfrm>
            <a:off x="1224597" y="0"/>
            <a:ext cx="76200" cy="1391920"/>
          </a:xfrm>
          <a:custGeom>
            <a:avLst/>
            <a:gdLst/>
            <a:ahLst/>
            <a:cxnLst/>
            <a:rect l="l" t="t" r="r" b="b"/>
            <a:pathLst>
              <a:path w="76200" h="1391920">
                <a:moveTo>
                  <a:pt x="50800" y="63500"/>
                </a:moveTo>
                <a:lnTo>
                  <a:pt x="25400" y="63500"/>
                </a:lnTo>
                <a:lnTo>
                  <a:pt x="25400" y="1391920"/>
                </a:lnTo>
                <a:lnTo>
                  <a:pt x="50800" y="1391920"/>
                </a:lnTo>
                <a:lnTo>
                  <a:pt x="50800" y="63500"/>
                </a:lnTo>
                <a:close/>
              </a:path>
              <a:path w="76200" h="1391920">
                <a:moveTo>
                  <a:pt x="38100" y="0"/>
                </a:moveTo>
                <a:lnTo>
                  <a:pt x="0" y="76200"/>
                </a:lnTo>
                <a:lnTo>
                  <a:pt x="25400" y="76200"/>
                </a:lnTo>
                <a:lnTo>
                  <a:pt x="25400" y="63500"/>
                </a:lnTo>
                <a:lnTo>
                  <a:pt x="69850" y="63500"/>
                </a:lnTo>
                <a:lnTo>
                  <a:pt x="38100" y="0"/>
                </a:lnTo>
                <a:close/>
              </a:path>
              <a:path w="76200" h="1391920">
                <a:moveTo>
                  <a:pt x="69850" y="63500"/>
                </a:moveTo>
                <a:lnTo>
                  <a:pt x="50800" y="63500"/>
                </a:lnTo>
                <a:lnTo>
                  <a:pt x="50800"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40" name="Graphic 346">
            <a:extLst>
              <a:ext uri="{FF2B5EF4-FFF2-40B4-BE49-F238E27FC236}">
                <a16:creationId xmlns:a16="http://schemas.microsoft.com/office/drawing/2014/main" id="{00000000-0008-0000-0C00-000028000000}"/>
              </a:ext>
            </a:extLst>
          </xdr:cNvPr>
          <xdr:cNvSpPr/>
        </xdr:nvSpPr>
        <xdr:spPr>
          <a:xfrm>
            <a:off x="1224597" y="1065530"/>
            <a:ext cx="76200" cy="1136015"/>
          </a:xfrm>
          <a:custGeom>
            <a:avLst/>
            <a:gdLst/>
            <a:ahLst/>
            <a:cxnLst/>
            <a:rect l="l" t="t" r="r" b="b"/>
            <a:pathLst>
              <a:path w="76200" h="1136015">
                <a:moveTo>
                  <a:pt x="25400" y="1059814"/>
                </a:moveTo>
                <a:lnTo>
                  <a:pt x="0" y="1059814"/>
                </a:lnTo>
                <a:lnTo>
                  <a:pt x="38100" y="1136014"/>
                </a:lnTo>
                <a:lnTo>
                  <a:pt x="69850" y="1072514"/>
                </a:lnTo>
                <a:lnTo>
                  <a:pt x="25400" y="1072514"/>
                </a:lnTo>
                <a:lnTo>
                  <a:pt x="25400" y="1059814"/>
                </a:lnTo>
                <a:close/>
              </a:path>
              <a:path w="76200" h="1136015">
                <a:moveTo>
                  <a:pt x="50800" y="0"/>
                </a:moveTo>
                <a:lnTo>
                  <a:pt x="25400" y="0"/>
                </a:lnTo>
                <a:lnTo>
                  <a:pt x="25400" y="1072514"/>
                </a:lnTo>
                <a:lnTo>
                  <a:pt x="50800" y="1072514"/>
                </a:lnTo>
                <a:lnTo>
                  <a:pt x="50800" y="0"/>
                </a:lnTo>
                <a:close/>
              </a:path>
              <a:path w="76200" h="1136015">
                <a:moveTo>
                  <a:pt x="76200" y="1059814"/>
                </a:moveTo>
                <a:lnTo>
                  <a:pt x="50800" y="1059814"/>
                </a:lnTo>
                <a:lnTo>
                  <a:pt x="50800" y="1072514"/>
                </a:lnTo>
                <a:lnTo>
                  <a:pt x="69850" y="1072514"/>
                </a:lnTo>
                <a:lnTo>
                  <a:pt x="76200" y="1059814"/>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41" name="Textbox 347">
            <a:extLst>
              <a:ext uri="{FF2B5EF4-FFF2-40B4-BE49-F238E27FC236}">
                <a16:creationId xmlns:a16="http://schemas.microsoft.com/office/drawing/2014/main" id="{00000000-0008-0000-0C00-000029000000}"/>
              </a:ext>
            </a:extLst>
          </xdr:cNvPr>
          <xdr:cNvSpPr txBox="1"/>
        </xdr:nvSpPr>
        <xdr:spPr>
          <a:xfrm>
            <a:off x="946086" y="956055"/>
            <a:ext cx="102235" cy="497205"/>
          </a:xfrm>
          <a:prstGeom prst="rect">
            <a:avLst/>
          </a:prstGeom>
        </xdr:spPr>
        <xdr:txBody>
          <a:bodyPr wrap="square" lIns="0" tIns="0" rIns="0" bIns="0" rtlCol="0">
            <a:noAutofit/>
          </a:bodyPr>
          <a:lstStyle/>
          <a:p>
            <a:pPr>
              <a:lnSpc>
                <a:spcPts val="112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a:p>
            <a:pPr>
              <a:spcBef>
                <a:spcPts val="120"/>
              </a:spcBef>
            </a:pPr>
            <a:r>
              <a:rPr lang="en-US" sz="1100" b="1">
                <a:effectLst/>
                <a:latin typeface="Carlito"/>
                <a:ea typeface="Carlito"/>
                <a:cs typeface="Carlito"/>
              </a:rPr>
              <a:t> </a:t>
            </a:r>
            <a:endParaRPr lang="en-US" sz="1100">
              <a:effectLst/>
              <a:latin typeface="Carlito"/>
              <a:ea typeface="Carlito"/>
              <a:cs typeface="Carlito"/>
            </a:endParaRPr>
          </a:p>
          <a:p>
            <a:pPr marL="10160">
              <a:lnSpc>
                <a:spcPts val="132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grpSp>
    <xdr:clientData/>
  </xdr:twoCellAnchor>
  <xdr:twoCellAnchor>
    <xdr:from>
      <xdr:col>6</xdr:col>
      <xdr:colOff>586740</xdr:colOff>
      <xdr:row>5</xdr:row>
      <xdr:rowOff>76201</xdr:rowOff>
    </xdr:from>
    <xdr:to>
      <xdr:col>10</xdr:col>
      <xdr:colOff>289560</xdr:colOff>
      <xdr:row>17</xdr:row>
      <xdr:rowOff>68580</xdr:rowOff>
    </xdr:to>
    <xdr:grpSp>
      <xdr:nvGrpSpPr>
        <xdr:cNvPr id="87" name="Group 86">
          <a:extLst>
            <a:ext uri="{FF2B5EF4-FFF2-40B4-BE49-F238E27FC236}">
              <a16:creationId xmlns:a16="http://schemas.microsoft.com/office/drawing/2014/main" id="{00000000-0008-0000-0C00-000057000000}"/>
            </a:ext>
          </a:extLst>
        </xdr:cNvPr>
        <xdr:cNvGrpSpPr/>
      </xdr:nvGrpSpPr>
      <xdr:grpSpPr>
        <a:xfrm>
          <a:off x="4244340" y="1089661"/>
          <a:ext cx="2141220" cy="2186939"/>
          <a:chOff x="4290060" y="1562101"/>
          <a:chExt cx="2926080" cy="2423159"/>
        </a:xfrm>
      </xdr:grpSpPr>
      <xdr:grpSp>
        <xdr:nvGrpSpPr>
          <xdr:cNvPr id="44" name="Group 43">
            <a:extLst>
              <a:ext uri="{FF2B5EF4-FFF2-40B4-BE49-F238E27FC236}">
                <a16:creationId xmlns:a16="http://schemas.microsoft.com/office/drawing/2014/main" id="{00000000-0008-0000-0C00-00002C000000}"/>
              </a:ext>
              <a:ext uri="{C183D7F6-B498-43B3-948B-1728B52AA6E4}">
                <adec:decorative xmlns:adec="http://schemas.microsoft.com/office/drawing/2017/decorative" val="1"/>
              </a:ext>
            </a:extLst>
          </xdr:cNvPr>
          <xdr:cNvGrpSpPr>
            <a:grpSpLocks/>
          </xdr:cNvGrpSpPr>
        </xdr:nvGrpSpPr>
        <xdr:grpSpPr>
          <a:xfrm>
            <a:off x="4335780" y="1562101"/>
            <a:ext cx="2880360" cy="2423159"/>
            <a:chOff x="83911" y="0"/>
            <a:chExt cx="3524250" cy="3863213"/>
          </a:xfrm>
        </xdr:grpSpPr>
        <xdr:sp macro="" textlink="">
          <xdr:nvSpPr>
            <xdr:cNvPr id="45" name="Graphic 349">
              <a:extLst>
                <a:ext uri="{FF2B5EF4-FFF2-40B4-BE49-F238E27FC236}">
                  <a16:creationId xmlns:a16="http://schemas.microsoft.com/office/drawing/2014/main" id="{00000000-0008-0000-0C00-00002D000000}"/>
                </a:ext>
              </a:extLst>
            </xdr:cNvPr>
            <xdr:cNvSpPr/>
          </xdr:nvSpPr>
          <xdr:spPr>
            <a:xfrm>
              <a:off x="590972" y="1037522"/>
              <a:ext cx="2289810" cy="1846580"/>
            </a:xfrm>
            <a:custGeom>
              <a:avLst/>
              <a:gdLst/>
              <a:ahLst/>
              <a:cxnLst/>
              <a:rect l="l" t="t" r="r" b="b"/>
              <a:pathLst>
                <a:path w="2289810" h="1846580">
                  <a:moveTo>
                    <a:pt x="499018" y="0"/>
                  </a:moveTo>
                  <a:lnTo>
                    <a:pt x="454931" y="8130"/>
                  </a:lnTo>
                  <a:lnTo>
                    <a:pt x="413517" y="24419"/>
                  </a:lnTo>
                  <a:lnTo>
                    <a:pt x="375956" y="48269"/>
                  </a:lnTo>
                  <a:lnTo>
                    <a:pt x="343423" y="79081"/>
                  </a:lnTo>
                  <a:lnTo>
                    <a:pt x="317097" y="116257"/>
                  </a:lnTo>
                  <a:lnTo>
                    <a:pt x="298154" y="159198"/>
                  </a:lnTo>
                  <a:lnTo>
                    <a:pt x="10626" y="1041086"/>
                  </a:lnTo>
                  <a:lnTo>
                    <a:pt x="639" y="1086949"/>
                  </a:lnTo>
                  <a:lnTo>
                    <a:pt x="0" y="1132504"/>
                  </a:lnTo>
                  <a:lnTo>
                    <a:pt x="8114" y="1176574"/>
                  </a:lnTo>
                  <a:lnTo>
                    <a:pt x="24389" y="1217981"/>
                  </a:lnTo>
                  <a:lnTo>
                    <a:pt x="48231" y="1255549"/>
                  </a:lnTo>
                  <a:lnTo>
                    <a:pt x="79045" y="1288099"/>
                  </a:lnTo>
                  <a:lnTo>
                    <a:pt x="116238" y="1314455"/>
                  </a:lnTo>
                  <a:lnTo>
                    <a:pt x="159216" y="1333440"/>
                  </a:lnTo>
                  <a:lnTo>
                    <a:pt x="1699091" y="1835471"/>
                  </a:lnTo>
                  <a:lnTo>
                    <a:pt x="1744996" y="1845453"/>
                  </a:lnTo>
                  <a:lnTo>
                    <a:pt x="1790580" y="1846079"/>
                  </a:lnTo>
                  <a:lnTo>
                    <a:pt x="1834668" y="1837949"/>
                  </a:lnTo>
                  <a:lnTo>
                    <a:pt x="1876081" y="1821660"/>
                  </a:lnTo>
                  <a:lnTo>
                    <a:pt x="1913643" y="1797810"/>
                  </a:lnTo>
                  <a:lnTo>
                    <a:pt x="1946175" y="1766998"/>
                  </a:lnTo>
                  <a:lnTo>
                    <a:pt x="1972502" y="1729822"/>
                  </a:lnTo>
                  <a:lnTo>
                    <a:pt x="1991445" y="1686881"/>
                  </a:lnTo>
                  <a:lnTo>
                    <a:pt x="2278973" y="804993"/>
                  </a:lnTo>
                  <a:lnTo>
                    <a:pt x="2288960" y="759130"/>
                  </a:lnTo>
                  <a:lnTo>
                    <a:pt x="2289599" y="713575"/>
                  </a:lnTo>
                  <a:lnTo>
                    <a:pt x="2281484" y="669505"/>
                  </a:lnTo>
                  <a:lnTo>
                    <a:pt x="2265209" y="628098"/>
                  </a:lnTo>
                  <a:lnTo>
                    <a:pt x="2241368" y="590530"/>
                  </a:lnTo>
                  <a:lnTo>
                    <a:pt x="2210554" y="557980"/>
                  </a:lnTo>
                  <a:lnTo>
                    <a:pt x="2173361" y="531624"/>
                  </a:lnTo>
                  <a:lnTo>
                    <a:pt x="2130383" y="512639"/>
                  </a:lnTo>
                  <a:lnTo>
                    <a:pt x="590508" y="10608"/>
                  </a:lnTo>
                  <a:lnTo>
                    <a:pt x="544603" y="626"/>
                  </a:lnTo>
                  <a:lnTo>
                    <a:pt x="499018"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6" name="Graphic 350">
              <a:extLst>
                <a:ext uri="{FF2B5EF4-FFF2-40B4-BE49-F238E27FC236}">
                  <a16:creationId xmlns:a16="http://schemas.microsoft.com/office/drawing/2014/main" id="{00000000-0008-0000-0C00-00002E000000}"/>
                </a:ext>
              </a:extLst>
            </xdr:cNvPr>
            <xdr:cNvSpPr/>
          </xdr:nvSpPr>
          <xdr:spPr>
            <a:xfrm>
              <a:off x="83911" y="1073968"/>
              <a:ext cx="3524250" cy="1846581"/>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297"/>
                  </a:moveTo>
                  <a:lnTo>
                    <a:pt x="668019" y="824297"/>
                  </a:lnTo>
                </a:path>
                <a:path w="3524250" h="1846580">
                  <a:moveTo>
                    <a:pt x="167005" y="911927"/>
                  </a:moveTo>
                  <a:lnTo>
                    <a:pt x="524510" y="911927"/>
                  </a:lnTo>
                </a:path>
                <a:path w="3524250" h="1846580">
                  <a:moveTo>
                    <a:pt x="286385" y="994477"/>
                  </a:moveTo>
                  <a:lnTo>
                    <a:pt x="405765" y="994477"/>
                  </a:lnTo>
                </a:path>
                <a:path w="3524250" h="1846580">
                  <a:moveTo>
                    <a:pt x="2856230" y="832552"/>
                  </a:moveTo>
                  <a:lnTo>
                    <a:pt x="3524250" y="832552"/>
                  </a:lnTo>
                </a:path>
                <a:path w="3524250" h="1846580">
                  <a:moveTo>
                    <a:pt x="3023235" y="920182"/>
                  </a:moveTo>
                  <a:lnTo>
                    <a:pt x="3380740" y="920182"/>
                  </a:lnTo>
                </a:path>
                <a:path w="3524250" h="1846580">
                  <a:moveTo>
                    <a:pt x="3142615" y="1002732"/>
                  </a:moveTo>
                  <a:lnTo>
                    <a:pt x="3261995" y="1002732"/>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7" name="Graphic 351">
              <a:extLst>
                <a:ext uri="{FF2B5EF4-FFF2-40B4-BE49-F238E27FC236}">
                  <a16:creationId xmlns:a16="http://schemas.microsoft.com/office/drawing/2014/main" id="{00000000-0008-0000-0C00-00002F000000}"/>
                </a:ext>
              </a:extLst>
            </xdr:cNvPr>
            <xdr:cNvSpPr/>
          </xdr:nvSpPr>
          <xdr:spPr>
            <a:xfrm>
              <a:off x="1654810" y="1958339"/>
              <a:ext cx="90805" cy="90805"/>
            </a:xfrm>
            <a:custGeom>
              <a:avLst/>
              <a:gdLst/>
              <a:ahLst/>
              <a:cxnLst/>
              <a:rect l="l" t="t" r="r" b="b"/>
              <a:pathLst>
                <a:path w="90805" h="90805">
                  <a:moveTo>
                    <a:pt x="45466" y="0"/>
                  </a:moveTo>
                  <a:lnTo>
                    <a:pt x="27753" y="3565"/>
                  </a:lnTo>
                  <a:lnTo>
                    <a:pt x="13303" y="13287"/>
                  </a:lnTo>
                  <a:lnTo>
                    <a:pt x="3567" y="27699"/>
                  </a:lnTo>
                  <a:lnTo>
                    <a:pt x="0" y="45338"/>
                  </a:lnTo>
                  <a:lnTo>
                    <a:pt x="3567" y="63051"/>
                  </a:lnTo>
                  <a:lnTo>
                    <a:pt x="13303" y="77501"/>
                  </a:lnTo>
                  <a:lnTo>
                    <a:pt x="27753" y="87237"/>
                  </a:lnTo>
                  <a:lnTo>
                    <a:pt x="45466" y="90804"/>
                  </a:lnTo>
                  <a:lnTo>
                    <a:pt x="63105" y="87237"/>
                  </a:lnTo>
                  <a:lnTo>
                    <a:pt x="77517" y="77501"/>
                  </a:lnTo>
                  <a:lnTo>
                    <a:pt x="87239" y="63051"/>
                  </a:lnTo>
                  <a:lnTo>
                    <a:pt x="90805" y="45338"/>
                  </a:lnTo>
                  <a:lnTo>
                    <a:pt x="87239" y="27699"/>
                  </a:lnTo>
                  <a:lnTo>
                    <a:pt x="77517" y="13287"/>
                  </a:lnTo>
                  <a:lnTo>
                    <a:pt x="63105" y="3565"/>
                  </a:lnTo>
                  <a:lnTo>
                    <a:pt x="45466"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48" name="Image 352">
              <a:extLst>
                <a:ext uri="{FF2B5EF4-FFF2-40B4-BE49-F238E27FC236}">
                  <a16:creationId xmlns:a16="http://schemas.microsoft.com/office/drawing/2014/main" id="{00000000-0008-0000-0C00-000030000000}"/>
                </a:ext>
              </a:extLst>
            </xdr:cNvPr>
            <xdr:cNvPicPr/>
          </xdr:nvPicPr>
          <xdr:blipFill>
            <a:blip xmlns:r="http://schemas.openxmlformats.org/officeDocument/2006/relationships" r:embed="rId7" cstate="print"/>
            <a:stretch>
              <a:fillRect/>
            </a:stretch>
          </xdr:blipFill>
          <xdr:spPr>
            <a:xfrm>
              <a:off x="1642110" y="1932939"/>
              <a:ext cx="90805" cy="90805"/>
            </a:xfrm>
            <a:prstGeom prst="rect">
              <a:avLst/>
            </a:prstGeom>
          </xdr:spPr>
        </xdr:pic>
        <xdr:sp macro="" textlink="">
          <xdr:nvSpPr>
            <xdr:cNvPr id="49" name="Graphic 353">
              <a:extLst>
                <a:ext uri="{FF2B5EF4-FFF2-40B4-BE49-F238E27FC236}">
                  <a16:creationId xmlns:a16="http://schemas.microsoft.com/office/drawing/2014/main" id="{00000000-0008-0000-0C00-000031000000}"/>
                </a:ext>
              </a:extLst>
            </xdr:cNvPr>
            <xdr:cNvSpPr/>
          </xdr:nvSpPr>
          <xdr:spPr>
            <a:xfrm>
              <a:off x="1642110" y="1932939"/>
              <a:ext cx="90805" cy="90805"/>
            </a:xfrm>
            <a:custGeom>
              <a:avLst/>
              <a:gdLst/>
              <a:ahLst/>
              <a:cxnLst/>
              <a:rect l="l" t="t" r="r" b="b"/>
              <a:pathLst>
                <a:path w="90805" h="90805">
                  <a:moveTo>
                    <a:pt x="45466" y="0"/>
                  </a:moveTo>
                  <a:lnTo>
                    <a:pt x="27753" y="3565"/>
                  </a:lnTo>
                  <a:lnTo>
                    <a:pt x="13303" y="13287"/>
                  </a:lnTo>
                  <a:lnTo>
                    <a:pt x="3567" y="27699"/>
                  </a:lnTo>
                  <a:lnTo>
                    <a:pt x="0" y="45338"/>
                  </a:lnTo>
                  <a:lnTo>
                    <a:pt x="3567" y="63051"/>
                  </a:lnTo>
                  <a:lnTo>
                    <a:pt x="13303" y="77501"/>
                  </a:lnTo>
                  <a:lnTo>
                    <a:pt x="27753" y="87237"/>
                  </a:lnTo>
                  <a:lnTo>
                    <a:pt x="45466" y="90804"/>
                  </a:lnTo>
                  <a:lnTo>
                    <a:pt x="63105" y="87237"/>
                  </a:lnTo>
                  <a:lnTo>
                    <a:pt x="77517" y="77501"/>
                  </a:lnTo>
                  <a:lnTo>
                    <a:pt x="87239" y="63051"/>
                  </a:lnTo>
                  <a:lnTo>
                    <a:pt x="90805" y="45338"/>
                  </a:lnTo>
                  <a:lnTo>
                    <a:pt x="87239" y="27699"/>
                  </a:lnTo>
                  <a:lnTo>
                    <a:pt x="77517" y="13287"/>
                  </a:lnTo>
                  <a:lnTo>
                    <a:pt x="63105" y="3565"/>
                  </a:lnTo>
                  <a:lnTo>
                    <a:pt x="45466"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50" name="Graphic 354">
              <a:extLst>
                <a:ext uri="{FF2B5EF4-FFF2-40B4-BE49-F238E27FC236}">
                  <a16:creationId xmlns:a16="http://schemas.microsoft.com/office/drawing/2014/main" id="{00000000-0008-0000-0C00-000032000000}"/>
                </a:ext>
              </a:extLst>
            </xdr:cNvPr>
            <xdr:cNvSpPr/>
          </xdr:nvSpPr>
          <xdr:spPr>
            <a:xfrm>
              <a:off x="1296669" y="1840229"/>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1" name="Graphic 355">
              <a:extLst>
                <a:ext uri="{FF2B5EF4-FFF2-40B4-BE49-F238E27FC236}">
                  <a16:creationId xmlns:a16="http://schemas.microsoft.com/office/drawing/2014/main" id="{00000000-0008-0000-0C00-000033000000}"/>
                </a:ext>
              </a:extLst>
            </xdr:cNvPr>
            <xdr:cNvSpPr/>
          </xdr:nvSpPr>
          <xdr:spPr>
            <a:xfrm>
              <a:off x="1547494" y="228917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5" y="45338"/>
                  </a:lnTo>
                  <a:lnTo>
                    <a:pt x="87237" y="27699"/>
                  </a:lnTo>
                  <a:lnTo>
                    <a:pt x="77501" y="13287"/>
                  </a:lnTo>
                  <a:lnTo>
                    <a:pt x="63051" y="3565"/>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52" name="Image 356">
              <a:extLst>
                <a:ext uri="{FF2B5EF4-FFF2-40B4-BE49-F238E27FC236}">
                  <a16:creationId xmlns:a16="http://schemas.microsoft.com/office/drawing/2014/main" id="{00000000-0008-0000-0C00-000034000000}"/>
                </a:ext>
              </a:extLst>
            </xdr:cNvPr>
            <xdr:cNvPicPr/>
          </xdr:nvPicPr>
          <xdr:blipFill>
            <a:blip xmlns:r="http://schemas.openxmlformats.org/officeDocument/2006/relationships" r:embed="rId8" cstate="print"/>
            <a:stretch>
              <a:fillRect/>
            </a:stretch>
          </xdr:blipFill>
          <xdr:spPr>
            <a:xfrm>
              <a:off x="1534794" y="2263775"/>
              <a:ext cx="90805" cy="90805"/>
            </a:xfrm>
            <a:prstGeom prst="rect">
              <a:avLst/>
            </a:prstGeom>
          </xdr:spPr>
        </xdr:pic>
        <xdr:sp macro="" textlink="">
          <xdr:nvSpPr>
            <xdr:cNvPr id="53" name="Graphic 357">
              <a:extLst>
                <a:ext uri="{FF2B5EF4-FFF2-40B4-BE49-F238E27FC236}">
                  <a16:creationId xmlns:a16="http://schemas.microsoft.com/office/drawing/2014/main" id="{00000000-0008-0000-0C00-000035000000}"/>
                </a:ext>
              </a:extLst>
            </xdr:cNvPr>
            <xdr:cNvSpPr/>
          </xdr:nvSpPr>
          <xdr:spPr>
            <a:xfrm>
              <a:off x="1534794" y="22637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5" y="45338"/>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54" name="Graphic 358">
              <a:extLst>
                <a:ext uri="{FF2B5EF4-FFF2-40B4-BE49-F238E27FC236}">
                  <a16:creationId xmlns:a16="http://schemas.microsoft.com/office/drawing/2014/main" id="{00000000-0008-0000-0C00-000036000000}"/>
                </a:ext>
              </a:extLst>
            </xdr:cNvPr>
            <xdr:cNvSpPr/>
          </xdr:nvSpPr>
          <xdr:spPr>
            <a:xfrm>
              <a:off x="1205864" y="2164079"/>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5" name="Graphic 359">
              <a:extLst>
                <a:ext uri="{FF2B5EF4-FFF2-40B4-BE49-F238E27FC236}">
                  <a16:creationId xmlns:a16="http://schemas.microsoft.com/office/drawing/2014/main" id="{00000000-0008-0000-0C00-000037000000}"/>
                </a:ext>
              </a:extLst>
            </xdr:cNvPr>
            <xdr:cNvSpPr/>
          </xdr:nvSpPr>
          <xdr:spPr>
            <a:xfrm>
              <a:off x="2132329" y="22891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56" name="Image 360">
              <a:extLst>
                <a:ext uri="{FF2B5EF4-FFF2-40B4-BE49-F238E27FC236}">
                  <a16:creationId xmlns:a16="http://schemas.microsoft.com/office/drawing/2014/main" id="{00000000-0008-0000-0C00-000038000000}"/>
                </a:ext>
              </a:extLst>
            </xdr:cNvPr>
            <xdr:cNvPicPr/>
          </xdr:nvPicPr>
          <xdr:blipFill>
            <a:blip xmlns:r="http://schemas.openxmlformats.org/officeDocument/2006/relationships" r:embed="rId9" cstate="print"/>
            <a:stretch>
              <a:fillRect/>
            </a:stretch>
          </xdr:blipFill>
          <xdr:spPr>
            <a:xfrm>
              <a:off x="2119629" y="2263775"/>
              <a:ext cx="90804" cy="90805"/>
            </a:xfrm>
            <a:prstGeom prst="rect">
              <a:avLst/>
            </a:prstGeom>
          </xdr:spPr>
        </xdr:pic>
        <xdr:sp macro="" textlink="">
          <xdr:nvSpPr>
            <xdr:cNvPr id="57" name="Graphic 361">
              <a:extLst>
                <a:ext uri="{FF2B5EF4-FFF2-40B4-BE49-F238E27FC236}">
                  <a16:creationId xmlns:a16="http://schemas.microsoft.com/office/drawing/2014/main" id="{00000000-0008-0000-0C00-000039000000}"/>
                </a:ext>
              </a:extLst>
            </xdr:cNvPr>
            <xdr:cNvSpPr/>
          </xdr:nvSpPr>
          <xdr:spPr>
            <a:xfrm>
              <a:off x="2119629" y="22637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58" name="Graphic 362">
              <a:extLst>
                <a:ext uri="{FF2B5EF4-FFF2-40B4-BE49-F238E27FC236}">
                  <a16:creationId xmlns:a16="http://schemas.microsoft.com/office/drawing/2014/main" id="{00000000-0008-0000-0C00-00003A000000}"/>
                </a:ext>
              </a:extLst>
            </xdr:cNvPr>
            <xdr:cNvSpPr/>
          </xdr:nvSpPr>
          <xdr:spPr>
            <a:xfrm>
              <a:off x="2202179" y="2409189"/>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9" name="Graphic 363">
              <a:extLst>
                <a:ext uri="{FF2B5EF4-FFF2-40B4-BE49-F238E27FC236}">
                  <a16:creationId xmlns:a16="http://schemas.microsoft.com/office/drawing/2014/main" id="{00000000-0008-0000-0C00-00003B000000}"/>
                </a:ext>
              </a:extLst>
            </xdr:cNvPr>
            <xdr:cNvSpPr/>
          </xdr:nvSpPr>
          <xdr:spPr>
            <a:xfrm>
              <a:off x="2133600" y="52196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60" name="Image 364">
              <a:extLst>
                <a:ext uri="{FF2B5EF4-FFF2-40B4-BE49-F238E27FC236}">
                  <a16:creationId xmlns:a16="http://schemas.microsoft.com/office/drawing/2014/main" id="{00000000-0008-0000-0C00-00003C000000}"/>
                </a:ext>
              </a:extLst>
            </xdr:cNvPr>
            <xdr:cNvPicPr/>
          </xdr:nvPicPr>
          <xdr:blipFill>
            <a:blip xmlns:r="http://schemas.openxmlformats.org/officeDocument/2006/relationships" r:embed="rId10" cstate="print"/>
            <a:stretch>
              <a:fillRect/>
            </a:stretch>
          </xdr:blipFill>
          <xdr:spPr>
            <a:xfrm>
              <a:off x="2120900" y="496569"/>
              <a:ext cx="90804" cy="90805"/>
            </a:xfrm>
            <a:prstGeom prst="rect">
              <a:avLst/>
            </a:prstGeom>
          </xdr:spPr>
        </xdr:pic>
        <xdr:sp macro="" textlink="">
          <xdr:nvSpPr>
            <xdr:cNvPr id="61" name="Graphic 365">
              <a:extLst>
                <a:ext uri="{FF2B5EF4-FFF2-40B4-BE49-F238E27FC236}">
                  <a16:creationId xmlns:a16="http://schemas.microsoft.com/office/drawing/2014/main" id="{00000000-0008-0000-0C00-00003D000000}"/>
                </a:ext>
              </a:extLst>
            </xdr:cNvPr>
            <xdr:cNvSpPr/>
          </xdr:nvSpPr>
          <xdr:spPr>
            <a:xfrm>
              <a:off x="2120900" y="49656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2" name="Graphic 366">
              <a:extLst>
                <a:ext uri="{FF2B5EF4-FFF2-40B4-BE49-F238E27FC236}">
                  <a16:creationId xmlns:a16="http://schemas.microsoft.com/office/drawing/2014/main" id="{00000000-0008-0000-0C00-00003E000000}"/>
                </a:ext>
              </a:extLst>
            </xdr:cNvPr>
            <xdr:cNvSpPr/>
          </xdr:nvSpPr>
          <xdr:spPr>
            <a:xfrm>
              <a:off x="1118742" y="0"/>
              <a:ext cx="1228725" cy="3713479"/>
            </a:xfrm>
            <a:custGeom>
              <a:avLst/>
              <a:gdLst/>
              <a:ahLst/>
              <a:cxnLst/>
              <a:rect l="l" t="t" r="r" b="b"/>
              <a:pathLst>
                <a:path w="1228725" h="3713479">
                  <a:moveTo>
                    <a:pt x="1185984" y="70476"/>
                  </a:moveTo>
                  <a:lnTo>
                    <a:pt x="1178178" y="94741"/>
                  </a:lnTo>
                  <a:lnTo>
                    <a:pt x="1177036" y="98043"/>
                  </a:lnTo>
                  <a:lnTo>
                    <a:pt x="1178940" y="101600"/>
                  </a:lnTo>
                  <a:lnTo>
                    <a:pt x="1182242" y="102742"/>
                  </a:lnTo>
                  <a:lnTo>
                    <a:pt x="1185545" y="103758"/>
                  </a:lnTo>
                  <a:lnTo>
                    <a:pt x="1189227" y="101980"/>
                  </a:lnTo>
                  <a:lnTo>
                    <a:pt x="1190244" y="98551"/>
                  </a:lnTo>
                  <a:lnTo>
                    <a:pt x="1198045" y="74384"/>
                  </a:lnTo>
                  <a:lnTo>
                    <a:pt x="1185984" y="70476"/>
                  </a:lnTo>
                  <a:close/>
                </a:path>
                <a:path w="1228725" h="3713479">
                  <a:moveTo>
                    <a:pt x="1223642" y="53339"/>
                  </a:moveTo>
                  <a:lnTo>
                    <a:pt x="1194562" y="53339"/>
                  </a:lnTo>
                  <a:lnTo>
                    <a:pt x="1197864" y="54355"/>
                  </a:lnTo>
                  <a:lnTo>
                    <a:pt x="1201292" y="55499"/>
                  </a:lnTo>
                  <a:lnTo>
                    <a:pt x="1203071" y="59054"/>
                  </a:lnTo>
                  <a:lnTo>
                    <a:pt x="1201927" y="62356"/>
                  </a:lnTo>
                  <a:lnTo>
                    <a:pt x="1198045" y="74384"/>
                  </a:lnTo>
                  <a:lnTo>
                    <a:pt x="1228344" y="84200"/>
                  </a:lnTo>
                  <a:lnTo>
                    <a:pt x="1223642" y="53339"/>
                  </a:lnTo>
                  <a:close/>
                </a:path>
                <a:path w="1228725" h="3713479">
                  <a:moveTo>
                    <a:pt x="1194562" y="53339"/>
                  </a:moveTo>
                  <a:lnTo>
                    <a:pt x="1191006" y="55117"/>
                  </a:lnTo>
                  <a:lnTo>
                    <a:pt x="1189863" y="58419"/>
                  </a:lnTo>
                  <a:lnTo>
                    <a:pt x="1185984" y="70476"/>
                  </a:lnTo>
                  <a:lnTo>
                    <a:pt x="1198045" y="74384"/>
                  </a:lnTo>
                  <a:lnTo>
                    <a:pt x="1201927" y="62356"/>
                  </a:lnTo>
                  <a:lnTo>
                    <a:pt x="1203071" y="59054"/>
                  </a:lnTo>
                  <a:lnTo>
                    <a:pt x="1201292" y="55499"/>
                  </a:lnTo>
                  <a:lnTo>
                    <a:pt x="1197864" y="54355"/>
                  </a:lnTo>
                  <a:lnTo>
                    <a:pt x="1194562" y="53339"/>
                  </a:lnTo>
                  <a:close/>
                </a:path>
                <a:path w="1228725" h="3713479">
                  <a:moveTo>
                    <a:pt x="1215516" y="0"/>
                  </a:moveTo>
                  <a:lnTo>
                    <a:pt x="1155827" y="60705"/>
                  </a:lnTo>
                  <a:lnTo>
                    <a:pt x="1185984" y="70476"/>
                  </a:lnTo>
                  <a:lnTo>
                    <a:pt x="1189863" y="58419"/>
                  </a:lnTo>
                  <a:lnTo>
                    <a:pt x="1191006" y="55117"/>
                  </a:lnTo>
                  <a:lnTo>
                    <a:pt x="1194562" y="53339"/>
                  </a:lnTo>
                  <a:lnTo>
                    <a:pt x="1223642" y="53339"/>
                  </a:lnTo>
                  <a:lnTo>
                    <a:pt x="1215516" y="0"/>
                  </a:lnTo>
                  <a:close/>
                </a:path>
                <a:path w="1228725" h="3713479">
                  <a:moveTo>
                    <a:pt x="1167257" y="137794"/>
                  </a:moveTo>
                  <a:lnTo>
                    <a:pt x="1163701" y="139573"/>
                  </a:lnTo>
                  <a:lnTo>
                    <a:pt x="1162558" y="142875"/>
                  </a:lnTo>
                  <a:lnTo>
                    <a:pt x="1161414" y="146303"/>
                  </a:lnTo>
                  <a:lnTo>
                    <a:pt x="1163192" y="149859"/>
                  </a:lnTo>
                  <a:lnTo>
                    <a:pt x="1169797" y="152145"/>
                  </a:lnTo>
                  <a:lnTo>
                    <a:pt x="1173479" y="150367"/>
                  </a:lnTo>
                  <a:lnTo>
                    <a:pt x="1174496" y="147065"/>
                  </a:lnTo>
                  <a:lnTo>
                    <a:pt x="1175765" y="143763"/>
                  </a:lnTo>
                  <a:lnTo>
                    <a:pt x="1173988" y="140080"/>
                  </a:lnTo>
                  <a:lnTo>
                    <a:pt x="1170686" y="138937"/>
                  </a:lnTo>
                  <a:lnTo>
                    <a:pt x="1167257" y="137794"/>
                  </a:lnTo>
                  <a:close/>
                </a:path>
                <a:path w="1228725" h="3713479">
                  <a:moveTo>
                    <a:pt x="1151509" y="186181"/>
                  </a:moveTo>
                  <a:lnTo>
                    <a:pt x="1147952" y="188087"/>
                  </a:lnTo>
                  <a:lnTo>
                    <a:pt x="1146810" y="191388"/>
                  </a:lnTo>
                  <a:lnTo>
                    <a:pt x="1135126" y="227583"/>
                  </a:lnTo>
                  <a:lnTo>
                    <a:pt x="1133983" y="231012"/>
                  </a:lnTo>
                  <a:lnTo>
                    <a:pt x="1135888" y="234568"/>
                  </a:lnTo>
                  <a:lnTo>
                    <a:pt x="1139189" y="235584"/>
                  </a:lnTo>
                  <a:lnTo>
                    <a:pt x="1142491" y="236727"/>
                  </a:lnTo>
                  <a:lnTo>
                    <a:pt x="1146175" y="234823"/>
                  </a:lnTo>
                  <a:lnTo>
                    <a:pt x="1147190" y="231520"/>
                  </a:lnTo>
                  <a:lnTo>
                    <a:pt x="1159002" y="195325"/>
                  </a:lnTo>
                  <a:lnTo>
                    <a:pt x="1160017" y="191896"/>
                  </a:lnTo>
                  <a:lnTo>
                    <a:pt x="1158239" y="188340"/>
                  </a:lnTo>
                  <a:lnTo>
                    <a:pt x="1154811" y="187325"/>
                  </a:lnTo>
                  <a:lnTo>
                    <a:pt x="1151509" y="186181"/>
                  </a:lnTo>
                  <a:close/>
                </a:path>
                <a:path w="1228725" h="3713479">
                  <a:moveTo>
                    <a:pt x="1124203" y="270763"/>
                  </a:moveTo>
                  <a:lnTo>
                    <a:pt x="1120648" y="272541"/>
                  </a:lnTo>
                  <a:lnTo>
                    <a:pt x="1118362" y="279145"/>
                  </a:lnTo>
                  <a:lnTo>
                    <a:pt x="1120139" y="282828"/>
                  </a:lnTo>
                  <a:lnTo>
                    <a:pt x="1126744" y="285114"/>
                  </a:lnTo>
                  <a:lnTo>
                    <a:pt x="1130427" y="283337"/>
                  </a:lnTo>
                  <a:lnTo>
                    <a:pt x="1131570" y="280034"/>
                  </a:lnTo>
                  <a:lnTo>
                    <a:pt x="1132713" y="276605"/>
                  </a:lnTo>
                  <a:lnTo>
                    <a:pt x="1130935" y="273050"/>
                  </a:lnTo>
                  <a:lnTo>
                    <a:pt x="1127633" y="271906"/>
                  </a:lnTo>
                  <a:lnTo>
                    <a:pt x="1124203" y="270763"/>
                  </a:lnTo>
                  <a:close/>
                </a:path>
                <a:path w="1228725" h="3713479">
                  <a:moveTo>
                    <a:pt x="1108456" y="319150"/>
                  </a:moveTo>
                  <a:lnTo>
                    <a:pt x="1104900" y="320928"/>
                  </a:lnTo>
                  <a:lnTo>
                    <a:pt x="1103757" y="324230"/>
                  </a:lnTo>
                  <a:lnTo>
                    <a:pt x="1092073" y="360552"/>
                  </a:lnTo>
                  <a:lnTo>
                    <a:pt x="1091057" y="363854"/>
                  </a:lnTo>
                  <a:lnTo>
                    <a:pt x="1092835" y="367411"/>
                  </a:lnTo>
                  <a:lnTo>
                    <a:pt x="1096137" y="368553"/>
                  </a:lnTo>
                  <a:lnTo>
                    <a:pt x="1099439" y="369569"/>
                  </a:lnTo>
                  <a:lnTo>
                    <a:pt x="1103122" y="367791"/>
                  </a:lnTo>
                  <a:lnTo>
                    <a:pt x="1104138" y="364489"/>
                  </a:lnTo>
                  <a:lnTo>
                    <a:pt x="1115949" y="328167"/>
                  </a:lnTo>
                  <a:lnTo>
                    <a:pt x="1116964" y="324865"/>
                  </a:lnTo>
                  <a:lnTo>
                    <a:pt x="1115187" y="321309"/>
                  </a:lnTo>
                  <a:lnTo>
                    <a:pt x="1111758" y="320166"/>
                  </a:lnTo>
                  <a:lnTo>
                    <a:pt x="1108456" y="319150"/>
                  </a:lnTo>
                  <a:close/>
                </a:path>
                <a:path w="1228725" h="3713479">
                  <a:moveTo>
                    <a:pt x="1081151" y="403732"/>
                  </a:moveTo>
                  <a:lnTo>
                    <a:pt x="1077595" y="405383"/>
                  </a:lnTo>
                  <a:lnTo>
                    <a:pt x="1076452" y="408813"/>
                  </a:lnTo>
                  <a:lnTo>
                    <a:pt x="1075309" y="412114"/>
                  </a:lnTo>
                  <a:lnTo>
                    <a:pt x="1077087" y="415670"/>
                  </a:lnTo>
                  <a:lnTo>
                    <a:pt x="1083690" y="417956"/>
                  </a:lnTo>
                  <a:lnTo>
                    <a:pt x="1087374" y="416178"/>
                  </a:lnTo>
                  <a:lnTo>
                    <a:pt x="1089660" y="409575"/>
                  </a:lnTo>
                  <a:lnTo>
                    <a:pt x="1087882" y="405891"/>
                  </a:lnTo>
                  <a:lnTo>
                    <a:pt x="1084579" y="404749"/>
                  </a:lnTo>
                  <a:lnTo>
                    <a:pt x="1081151" y="403732"/>
                  </a:lnTo>
                  <a:close/>
                </a:path>
                <a:path w="1228725" h="3713479">
                  <a:moveTo>
                    <a:pt x="1065402" y="451992"/>
                  </a:moveTo>
                  <a:lnTo>
                    <a:pt x="1061847" y="453898"/>
                  </a:lnTo>
                  <a:lnTo>
                    <a:pt x="1060703" y="457200"/>
                  </a:lnTo>
                  <a:lnTo>
                    <a:pt x="1049020" y="493394"/>
                  </a:lnTo>
                  <a:lnTo>
                    <a:pt x="1048003" y="496824"/>
                  </a:lnTo>
                  <a:lnTo>
                    <a:pt x="1049782" y="500379"/>
                  </a:lnTo>
                  <a:lnTo>
                    <a:pt x="1053084" y="501395"/>
                  </a:lnTo>
                  <a:lnTo>
                    <a:pt x="1056386" y="502538"/>
                  </a:lnTo>
                  <a:lnTo>
                    <a:pt x="1060069" y="500633"/>
                  </a:lnTo>
                  <a:lnTo>
                    <a:pt x="1061085" y="497331"/>
                  </a:lnTo>
                  <a:lnTo>
                    <a:pt x="1072896" y="461137"/>
                  </a:lnTo>
                  <a:lnTo>
                    <a:pt x="1073912" y="457834"/>
                  </a:lnTo>
                  <a:lnTo>
                    <a:pt x="1072134" y="454151"/>
                  </a:lnTo>
                  <a:lnTo>
                    <a:pt x="1068704" y="453136"/>
                  </a:lnTo>
                  <a:lnTo>
                    <a:pt x="1065402" y="451992"/>
                  </a:lnTo>
                  <a:close/>
                </a:path>
                <a:path w="1228725" h="3713479">
                  <a:moveTo>
                    <a:pt x="1038225" y="536575"/>
                  </a:moveTo>
                  <a:lnTo>
                    <a:pt x="1034541" y="538352"/>
                  </a:lnTo>
                  <a:lnTo>
                    <a:pt x="1032256" y="544956"/>
                  </a:lnTo>
                  <a:lnTo>
                    <a:pt x="1034034" y="548639"/>
                  </a:lnTo>
                  <a:lnTo>
                    <a:pt x="1040638" y="550926"/>
                  </a:lnTo>
                  <a:lnTo>
                    <a:pt x="1044321" y="549148"/>
                  </a:lnTo>
                  <a:lnTo>
                    <a:pt x="1045463" y="545845"/>
                  </a:lnTo>
                  <a:lnTo>
                    <a:pt x="1046607" y="542416"/>
                  </a:lnTo>
                  <a:lnTo>
                    <a:pt x="1044828" y="538861"/>
                  </a:lnTo>
                  <a:lnTo>
                    <a:pt x="1038225" y="536575"/>
                  </a:lnTo>
                  <a:close/>
                </a:path>
                <a:path w="1228725" h="3713479">
                  <a:moveTo>
                    <a:pt x="1022350" y="584962"/>
                  </a:moveTo>
                  <a:lnTo>
                    <a:pt x="1018794" y="586739"/>
                  </a:lnTo>
                  <a:lnTo>
                    <a:pt x="1017777" y="590168"/>
                  </a:lnTo>
                  <a:lnTo>
                    <a:pt x="1005966" y="626363"/>
                  </a:lnTo>
                  <a:lnTo>
                    <a:pt x="1004951" y="629665"/>
                  </a:lnTo>
                  <a:lnTo>
                    <a:pt x="1006728" y="633221"/>
                  </a:lnTo>
                  <a:lnTo>
                    <a:pt x="1010031" y="634364"/>
                  </a:lnTo>
                  <a:lnTo>
                    <a:pt x="1013460" y="635380"/>
                  </a:lnTo>
                  <a:lnTo>
                    <a:pt x="1017015" y="633602"/>
                  </a:lnTo>
                  <a:lnTo>
                    <a:pt x="1018032" y="630301"/>
                  </a:lnTo>
                  <a:lnTo>
                    <a:pt x="1029842" y="593978"/>
                  </a:lnTo>
                  <a:lnTo>
                    <a:pt x="1030859" y="590676"/>
                  </a:lnTo>
                  <a:lnTo>
                    <a:pt x="1029081" y="587120"/>
                  </a:lnTo>
                  <a:lnTo>
                    <a:pt x="1025651" y="585977"/>
                  </a:lnTo>
                  <a:lnTo>
                    <a:pt x="1022350" y="584962"/>
                  </a:lnTo>
                  <a:close/>
                </a:path>
                <a:path w="1228725" h="3713479">
                  <a:moveTo>
                    <a:pt x="995172" y="669543"/>
                  </a:moveTo>
                  <a:lnTo>
                    <a:pt x="991488" y="671321"/>
                  </a:lnTo>
                  <a:lnTo>
                    <a:pt x="989202" y="677926"/>
                  </a:lnTo>
                  <a:lnTo>
                    <a:pt x="990981" y="681481"/>
                  </a:lnTo>
                  <a:lnTo>
                    <a:pt x="997585" y="683767"/>
                  </a:lnTo>
                  <a:lnTo>
                    <a:pt x="1001267" y="681989"/>
                  </a:lnTo>
                  <a:lnTo>
                    <a:pt x="1003553" y="675386"/>
                  </a:lnTo>
                  <a:lnTo>
                    <a:pt x="1001776" y="671829"/>
                  </a:lnTo>
                  <a:lnTo>
                    <a:pt x="995172" y="669543"/>
                  </a:lnTo>
                  <a:close/>
                </a:path>
                <a:path w="1228725" h="3713479">
                  <a:moveTo>
                    <a:pt x="979297" y="717803"/>
                  </a:moveTo>
                  <a:lnTo>
                    <a:pt x="975740" y="719708"/>
                  </a:lnTo>
                  <a:lnTo>
                    <a:pt x="974725" y="723011"/>
                  </a:lnTo>
                  <a:lnTo>
                    <a:pt x="962913" y="759332"/>
                  </a:lnTo>
                  <a:lnTo>
                    <a:pt x="961898" y="762634"/>
                  </a:lnTo>
                  <a:lnTo>
                    <a:pt x="963676" y="766190"/>
                  </a:lnTo>
                  <a:lnTo>
                    <a:pt x="966977" y="767333"/>
                  </a:lnTo>
                  <a:lnTo>
                    <a:pt x="970407" y="768350"/>
                  </a:lnTo>
                  <a:lnTo>
                    <a:pt x="973963" y="766571"/>
                  </a:lnTo>
                  <a:lnTo>
                    <a:pt x="974978" y="763142"/>
                  </a:lnTo>
                  <a:lnTo>
                    <a:pt x="986789" y="726948"/>
                  </a:lnTo>
                  <a:lnTo>
                    <a:pt x="987806" y="723645"/>
                  </a:lnTo>
                  <a:lnTo>
                    <a:pt x="986027" y="720089"/>
                  </a:lnTo>
                  <a:lnTo>
                    <a:pt x="982726" y="718946"/>
                  </a:lnTo>
                  <a:lnTo>
                    <a:pt x="979297" y="717803"/>
                  </a:lnTo>
                  <a:close/>
                </a:path>
                <a:path w="1228725" h="3713479">
                  <a:moveTo>
                    <a:pt x="952119" y="802386"/>
                  </a:moveTo>
                  <a:lnTo>
                    <a:pt x="948436" y="804163"/>
                  </a:lnTo>
                  <a:lnTo>
                    <a:pt x="946150" y="810767"/>
                  </a:lnTo>
                  <a:lnTo>
                    <a:pt x="947927" y="814451"/>
                  </a:lnTo>
                  <a:lnTo>
                    <a:pt x="954532" y="816737"/>
                  </a:lnTo>
                  <a:lnTo>
                    <a:pt x="958214" y="814958"/>
                  </a:lnTo>
                  <a:lnTo>
                    <a:pt x="960501" y="808354"/>
                  </a:lnTo>
                  <a:lnTo>
                    <a:pt x="958723" y="804671"/>
                  </a:lnTo>
                  <a:lnTo>
                    <a:pt x="952119" y="802386"/>
                  </a:lnTo>
                  <a:close/>
                </a:path>
                <a:path w="1228725" h="3713479">
                  <a:moveTo>
                    <a:pt x="936244" y="850773"/>
                  </a:moveTo>
                  <a:lnTo>
                    <a:pt x="932688" y="852551"/>
                  </a:lnTo>
                  <a:lnTo>
                    <a:pt x="931672" y="855979"/>
                  </a:lnTo>
                  <a:lnTo>
                    <a:pt x="919861" y="892175"/>
                  </a:lnTo>
                  <a:lnTo>
                    <a:pt x="918845" y="895476"/>
                  </a:lnTo>
                  <a:lnTo>
                    <a:pt x="920623" y="899159"/>
                  </a:lnTo>
                  <a:lnTo>
                    <a:pt x="923925" y="900176"/>
                  </a:lnTo>
                  <a:lnTo>
                    <a:pt x="927353" y="901318"/>
                  </a:lnTo>
                  <a:lnTo>
                    <a:pt x="930910" y="899413"/>
                  </a:lnTo>
                  <a:lnTo>
                    <a:pt x="931926" y="896112"/>
                  </a:lnTo>
                  <a:lnTo>
                    <a:pt x="943737" y="859916"/>
                  </a:lnTo>
                  <a:lnTo>
                    <a:pt x="944752" y="856488"/>
                  </a:lnTo>
                  <a:lnTo>
                    <a:pt x="942975" y="852931"/>
                  </a:lnTo>
                  <a:lnTo>
                    <a:pt x="939673" y="851915"/>
                  </a:lnTo>
                  <a:lnTo>
                    <a:pt x="936244" y="850773"/>
                  </a:lnTo>
                  <a:close/>
                </a:path>
                <a:path w="1228725" h="3713479">
                  <a:moveTo>
                    <a:pt x="909065" y="935354"/>
                  </a:moveTo>
                  <a:lnTo>
                    <a:pt x="905383" y="937132"/>
                  </a:lnTo>
                  <a:lnTo>
                    <a:pt x="903097" y="943737"/>
                  </a:lnTo>
                  <a:lnTo>
                    <a:pt x="904875" y="947292"/>
                  </a:lnTo>
                  <a:lnTo>
                    <a:pt x="911478" y="949578"/>
                  </a:lnTo>
                  <a:lnTo>
                    <a:pt x="915162" y="947927"/>
                  </a:lnTo>
                  <a:lnTo>
                    <a:pt x="916304" y="944499"/>
                  </a:lnTo>
                  <a:lnTo>
                    <a:pt x="917448" y="941196"/>
                  </a:lnTo>
                  <a:lnTo>
                    <a:pt x="915670" y="937640"/>
                  </a:lnTo>
                  <a:lnTo>
                    <a:pt x="909065" y="935354"/>
                  </a:lnTo>
                  <a:close/>
                </a:path>
                <a:path w="1228725" h="3713479">
                  <a:moveTo>
                    <a:pt x="893190" y="983741"/>
                  </a:moveTo>
                  <a:lnTo>
                    <a:pt x="889635" y="985519"/>
                  </a:lnTo>
                  <a:lnTo>
                    <a:pt x="888619" y="988821"/>
                  </a:lnTo>
                  <a:lnTo>
                    <a:pt x="876808" y="1025143"/>
                  </a:lnTo>
                  <a:lnTo>
                    <a:pt x="875791" y="1028445"/>
                  </a:lnTo>
                  <a:lnTo>
                    <a:pt x="877570" y="1032001"/>
                  </a:lnTo>
                  <a:lnTo>
                    <a:pt x="880872" y="1033144"/>
                  </a:lnTo>
                  <a:lnTo>
                    <a:pt x="884301" y="1034161"/>
                  </a:lnTo>
                  <a:lnTo>
                    <a:pt x="887857" y="1032382"/>
                  </a:lnTo>
                  <a:lnTo>
                    <a:pt x="888873" y="1029080"/>
                  </a:lnTo>
                  <a:lnTo>
                    <a:pt x="900684" y="992758"/>
                  </a:lnTo>
                  <a:lnTo>
                    <a:pt x="901700" y="989456"/>
                  </a:lnTo>
                  <a:lnTo>
                    <a:pt x="899922" y="985901"/>
                  </a:lnTo>
                  <a:lnTo>
                    <a:pt x="896620" y="984757"/>
                  </a:lnTo>
                  <a:lnTo>
                    <a:pt x="893190" y="983741"/>
                  </a:lnTo>
                  <a:close/>
                </a:path>
                <a:path w="1228725" h="3713479">
                  <a:moveTo>
                    <a:pt x="866013" y="1068196"/>
                  </a:moveTo>
                  <a:lnTo>
                    <a:pt x="862329" y="1069975"/>
                  </a:lnTo>
                  <a:lnTo>
                    <a:pt x="861187" y="1073277"/>
                  </a:lnTo>
                  <a:lnTo>
                    <a:pt x="860044" y="1076705"/>
                  </a:lnTo>
                  <a:lnTo>
                    <a:pt x="861822" y="1080262"/>
                  </a:lnTo>
                  <a:lnTo>
                    <a:pt x="868426" y="1082548"/>
                  </a:lnTo>
                  <a:lnTo>
                    <a:pt x="872109" y="1080769"/>
                  </a:lnTo>
                  <a:lnTo>
                    <a:pt x="874395" y="1074165"/>
                  </a:lnTo>
                  <a:lnTo>
                    <a:pt x="872616" y="1070482"/>
                  </a:lnTo>
                  <a:lnTo>
                    <a:pt x="866013" y="1068196"/>
                  </a:lnTo>
                  <a:close/>
                </a:path>
                <a:path w="1228725" h="3713479">
                  <a:moveTo>
                    <a:pt x="850138" y="1116583"/>
                  </a:moveTo>
                  <a:lnTo>
                    <a:pt x="846582" y="1118489"/>
                  </a:lnTo>
                  <a:lnTo>
                    <a:pt x="845565" y="1121790"/>
                  </a:lnTo>
                  <a:lnTo>
                    <a:pt x="833754" y="1157986"/>
                  </a:lnTo>
                  <a:lnTo>
                    <a:pt x="832738" y="1161414"/>
                  </a:lnTo>
                  <a:lnTo>
                    <a:pt x="834516" y="1164970"/>
                  </a:lnTo>
                  <a:lnTo>
                    <a:pt x="837819" y="1165987"/>
                  </a:lnTo>
                  <a:lnTo>
                    <a:pt x="841248" y="1167129"/>
                  </a:lnTo>
                  <a:lnTo>
                    <a:pt x="844803" y="1165225"/>
                  </a:lnTo>
                  <a:lnTo>
                    <a:pt x="845820" y="1161923"/>
                  </a:lnTo>
                  <a:lnTo>
                    <a:pt x="857631" y="1125727"/>
                  </a:lnTo>
                  <a:lnTo>
                    <a:pt x="858647" y="1122299"/>
                  </a:lnTo>
                  <a:lnTo>
                    <a:pt x="856869" y="1118742"/>
                  </a:lnTo>
                  <a:lnTo>
                    <a:pt x="853566" y="1117727"/>
                  </a:lnTo>
                  <a:lnTo>
                    <a:pt x="850138" y="1116583"/>
                  </a:lnTo>
                  <a:close/>
                </a:path>
                <a:path w="1228725" h="3713479">
                  <a:moveTo>
                    <a:pt x="822960" y="1201165"/>
                  </a:moveTo>
                  <a:lnTo>
                    <a:pt x="819276" y="1202943"/>
                  </a:lnTo>
                  <a:lnTo>
                    <a:pt x="816990" y="1209548"/>
                  </a:lnTo>
                  <a:lnTo>
                    <a:pt x="818769" y="1213230"/>
                  </a:lnTo>
                  <a:lnTo>
                    <a:pt x="825373" y="1215516"/>
                  </a:lnTo>
                  <a:lnTo>
                    <a:pt x="829056" y="1213739"/>
                  </a:lnTo>
                  <a:lnTo>
                    <a:pt x="830199" y="1210437"/>
                  </a:lnTo>
                  <a:lnTo>
                    <a:pt x="830199" y="1210309"/>
                  </a:lnTo>
                  <a:lnTo>
                    <a:pt x="831341" y="1207007"/>
                  </a:lnTo>
                  <a:lnTo>
                    <a:pt x="829563" y="1203452"/>
                  </a:lnTo>
                  <a:lnTo>
                    <a:pt x="822960" y="1201165"/>
                  </a:lnTo>
                  <a:close/>
                </a:path>
                <a:path w="1228725" h="3713479">
                  <a:moveTo>
                    <a:pt x="807085" y="1249552"/>
                  </a:moveTo>
                  <a:lnTo>
                    <a:pt x="803528" y="1251330"/>
                  </a:lnTo>
                  <a:lnTo>
                    <a:pt x="802513" y="1254632"/>
                  </a:lnTo>
                  <a:lnTo>
                    <a:pt x="790701" y="1290954"/>
                  </a:lnTo>
                  <a:lnTo>
                    <a:pt x="789686" y="1294256"/>
                  </a:lnTo>
                  <a:lnTo>
                    <a:pt x="791463" y="1297813"/>
                  </a:lnTo>
                  <a:lnTo>
                    <a:pt x="794765" y="1298955"/>
                  </a:lnTo>
                  <a:lnTo>
                    <a:pt x="798195" y="1299971"/>
                  </a:lnTo>
                  <a:lnTo>
                    <a:pt x="801751" y="1298193"/>
                  </a:lnTo>
                  <a:lnTo>
                    <a:pt x="802766" y="1294891"/>
                  </a:lnTo>
                  <a:lnTo>
                    <a:pt x="814577" y="1258569"/>
                  </a:lnTo>
                  <a:lnTo>
                    <a:pt x="815594" y="1255267"/>
                  </a:lnTo>
                  <a:lnTo>
                    <a:pt x="813815" y="1251712"/>
                  </a:lnTo>
                  <a:lnTo>
                    <a:pt x="810513" y="1250568"/>
                  </a:lnTo>
                  <a:lnTo>
                    <a:pt x="807085" y="1249552"/>
                  </a:lnTo>
                  <a:close/>
                </a:path>
                <a:path w="1228725" h="3713479">
                  <a:moveTo>
                    <a:pt x="779907" y="1334134"/>
                  </a:moveTo>
                  <a:lnTo>
                    <a:pt x="776224" y="1335786"/>
                  </a:lnTo>
                  <a:lnTo>
                    <a:pt x="775081" y="1339214"/>
                  </a:lnTo>
                  <a:lnTo>
                    <a:pt x="773938" y="1342516"/>
                  </a:lnTo>
                  <a:lnTo>
                    <a:pt x="775715" y="1346073"/>
                  </a:lnTo>
                  <a:lnTo>
                    <a:pt x="782320" y="1348358"/>
                  </a:lnTo>
                  <a:lnTo>
                    <a:pt x="786002" y="1346580"/>
                  </a:lnTo>
                  <a:lnTo>
                    <a:pt x="788288" y="1339977"/>
                  </a:lnTo>
                  <a:lnTo>
                    <a:pt x="786511" y="1336293"/>
                  </a:lnTo>
                  <a:lnTo>
                    <a:pt x="783209" y="1335277"/>
                  </a:lnTo>
                  <a:lnTo>
                    <a:pt x="779907" y="1334134"/>
                  </a:lnTo>
                  <a:close/>
                </a:path>
                <a:path w="1228725" h="3713479">
                  <a:moveTo>
                    <a:pt x="764032" y="1382394"/>
                  </a:moveTo>
                  <a:lnTo>
                    <a:pt x="760476" y="1384300"/>
                  </a:lnTo>
                  <a:lnTo>
                    <a:pt x="759460" y="1387602"/>
                  </a:lnTo>
                  <a:lnTo>
                    <a:pt x="747649" y="1423796"/>
                  </a:lnTo>
                  <a:lnTo>
                    <a:pt x="746633" y="1427226"/>
                  </a:lnTo>
                  <a:lnTo>
                    <a:pt x="748411" y="1430781"/>
                  </a:lnTo>
                  <a:lnTo>
                    <a:pt x="751713" y="1431798"/>
                  </a:lnTo>
                  <a:lnTo>
                    <a:pt x="755141" y="1432940"/>
                  </a:lnTo>
                  <a:lnTo>
                    <a:pt x="758698" y="1431163"/>
                  </a:lnTo>
                  <a:lnTo>
                    <a:pt x="759713" y="1427733"/>
                  </a:lnTo>
                  <a:lnTo>
                    <a:pt x="771525" y="1391539"/>
                  </a:lnTo>
                  <a:lnTo>
                    <a:pt x="772540" y="1388237"/>
                  </a:lnTo>
                  <a:lnTo>
                    <a:pt x="770763" y="1384553"/>
                  </a:lnTo>
                  <a:lnTo>
                    <a:pt x="767461" y="1383538"/>
                  </a:lnTo>
                  <a:lnTo>
                    <a:pt x="764032" y="1382394"/>
                  </a:lnTo>
                  <a:close/>
                </a:path>
                <a:path w="1228725" h="3713479">
                  <a:moveTo>
                    <a:pt x="736853" y="1466977"/>
                  </a:moveTo>
                  <a:lnTo>
                    <a:pt x="733171" y="1468754"/>
                  </a:lnTo>
                  <a:lnTo>
                    <a:pt x="730885" y="1475358"/>
                  </a:lnTo>
                  <a:lnTo>
                    <a:pt x="732663" y="1479041"/>
                  </a:lnTo>
                  <a:lnTo>
                    <a:pt x="739266" y="1481327"/>
                  </a:lnTo>
                  <a:lnTo>
                    <a:pt x="742950" y="1479550"/>
                  </a:lnTo>
                  <a:lnTo>
                    <a:pt x="745236" y="1472945"/>
                  </a:lnTo>
                  <a:lnTo>
                    <a:pt x="743458" y="1469263"/>
                  </a:lnTo>
                  <a:lnTo>
                    <a:pt x="736853" y="1466977"/>
                  </a:lnTo>
                  <a:close/>
                </a:path>
                <a:path w="1228725" h="3713479">
                  <a:moveTo>
                    <a:pt x="721106" y="1515364"/>
                  </a:moveTo>
                  <a:lnTo>
                    <a:pt x="717423" y="1517141"/>
                  </a:lnTo>
                  <a:lnTo>
                    <a:pt x="716407" y="1520570"/>
                  </a:lnTo>
                  <a:lnTo>
                    <a:pt x="704596" y="1556765"/>
                  </a:lnTo>
                  <a:lnTo>
                    <a:pt x="703579" y="1560067"/>
                  </a:lnTo>
                  <a:lnTo>
                    <a:pt x="705358" y="1563624"/>
                  </a:lnTo>
                  <a:lnTo>
                    <a:pt x="708787" y="1564766"/>
                  </a:lnTo>
                  <a:lnTo>
                    <a:pt x="712088" y="1565782"/>
                  </a:lnTo>
                  <a:lnTo>
                    <a:pt x="715645" y="1564004"/>
                  </a:lnTo>
                  <a:lnTo>
                    <a:pt x="716788" y="1560702"/>
                  </a:lnTo>
                  <a:lnTo>
                    <a:pt x="728472" y="1524380"/>
                  </a:lnTo>
                  <a:lnTo>
                    <a:pt x="729488" y="1521078"/>
                  </a:lnTo>
                  <a:lnTo>
                    <a:pt x="727710" y="1517523"/>
                  </a:lnTo>
                  <a:lnTo>
                    <a:pt x="724408" y="1516379"/>
                  </a:lnTo>
                  <a:lnTo>
                    <a:pt x="721106" y="1515364"/>
                  </a:lnTo>
                  <a:close/>
                </a:path>
                <a:path w="1228725" h="3713479">
                  <a:moveTo>
                    <a:pt x="693801" y="1599945"/>
                  </a:moveTo>
                  <a:lnTo>
                    <a:pt x="690117" y="1601724"/>
                  </a:lnTo>
                  <a:lnTo>
                    <a:pt x="687832" y="1608327"/>
                  </a:lnTo>
                  <a:lnTo>
                    <a:pt x="689610" y="1611883"/>
                  </a:lnTo>
                  <a:lnTo>
                    <a:pt x="692912" y="1613027"/>
                  </a:lnTo>
                  <a:lnTo>
                    <a:pt x="696340" y="1614169"/>
                  </a:lnTo>
                  <a:lnTo>
                    <a:pt x="699897" y="1612391"/>
                  </a:lnTo>
                  <a:lnTo>
                    <a:pt x="702183" y="1605788"/>
                  </a:lnTo>
                  <a:lnTo>
                    <a:pt x="700404" y="1602231"/>
                  </a:lnTo>
                  <a:lnTo>
                    <a:pt x="693801" y="1599945"/>
                  </a:lnTo>
                  <a:close/>
                </a:path>
                <a:path w="1228725" h="3713479">
                  <a:moveTo>
                    <a:pt x="678052" y="1648205"/>
                  </a:moveTo>
                  <a:lnTo>
                    <a:pt x="674370" y="1650111"/>
                  </a:lnTo>
                  <a:lnTo>
                    <a:pt x="673353" y="1653413"/>
                  </a:lnTo>
                  <a:lnTo>
                    <a:pt x="661542" y="1689734"/>
                  </a:lnTo>
                  <a:lnTo>
                    <a:pt x="660526" y="1693037"/>
                  </a:lnTo>
                  <a:lnTo>
                    <a:pt x="662304" y="1696592"/>
                  </a:lnTo>
                  <a:lnTo>
                    <a:pt x="665734" y="1697736"/>
                  </a:lnTo>
                  <a:lnTo>
                    <a:pt x="669036" y="1698752"/>
                  </a:lnTo>
                  <a:lnTo>
                    <a:pt x="672591" y="1696974"/>
                  </a:lnTo>
                  <a:lnTo>
                    <a:pt x="673735" y="1693544"/>
                  </a:lnTo>
                  <a:lnTo>
                    <a:pt x="685419" y="1657350"/>
                  </a:lnTo>
                  <a:lnTo>
                    <a:pt x="686435" y="1654048"/>
                  </a:lnTo>
                  <a:lnTo>
                    <a:pt x="684657" y="1650491"/>
                  </a:lnTo>
                  <a:lnTo>
                    <a:pt x="678052" y="1648205"/>
                  </a:lnTo>
                  <a:close/>
                </a:path>
                <a:path w="1228725" h="3713479">
                  <a:moveTo>
                    <a:pt x="650748" y="1732788"/>
                  </a:moveTo>
                  <a:lnTo>
                    <a:pt x="647064" y="1734565"/>
                  </a:lnTo>
                  <a:lnTo>
                    <a:pt x="644778" y="1741169"/>
                  </a:lnTo>
                  <a:lnTo>
                    <a:pt x="646557" y="1744852"/>
                  </a:lnTo>
                  <a:lnTo>
                    <a:pt x="649859" y="1745995"/>
                  </a:lnTo>
                  <a:lnTo>
                    <a:pt x="653288" y="1747139"/>
                  </a:lnTo>
                  <a:lnTo>
                    <a:pt x="656844" y="1745361"/>
                  </a:lnTo>
                  <a:lnTo>
                    <a:pt x="659129" y="1738756"/>
                  </a:lnTo>
                  <a:lnTo>
                    <a:pt x="657351" y="1735074"/>
                  </a:lnTo>
                  <a:lnTo>
                    <a:pt x="650748" y="1732788"/>
                  </a:lnTo>
                  <a:close/>
                </a:path>
                <a:path w="1228725" h="3713479">
                  <a:moveTo>
                    <a:pt x="635000" y="1781175"/>
                  </a:moveTo>
                  <a:lnTo>
                    <a:pt x="631316" y="1782952"/>
                  </a:lnTo>
                  <a:lnTo>
                    <a:pt x="630301" y="1786381"/>
                  </a:lnTo>
                  <a:lnTo>
                    <a:pt x="618489" y="1822577"/>
                  </a:lnTo>
                  <a:lnTo>
                    <a:pt x="617474" y="1825878"/>
                  </a:lnTo>
                  <a:lnTo>
                    <a:pt x="619251" y="1829562"/>
                  </a:lnTo>
                  <a:lnTo>
                    <a:pt x="622681" y="1830577"/>
                  </a:lnTo>
                  <a:lnTo>
                    <a:pt x="625983" y="1831720"/>
                  </a:lnTo>
                  <a:lnTo>
                    <a:pt x="629538" y="1829815"/>
                  </a:lnTo>
                  <a:lnTo>
                    <a:pt x="630682" y="1826514"/>
                  </a:lnTo>
                  <a:lnTo>
                    <a:pt x="642365" y="1790318"/>
                  </a:lnTo>
                  <a:lnTo>
                    <a:pt x="643509" y="1786889"/>
                  </a:lnTo>
                  <a:lnTo>
                    <a:pt x="641603" y="1783333"/>
                  </a:lnTo>
                  <a:lnTo>
                    <a:pt x="638301" y="1782317"/>
                  </a:lnTo>
                  <a:lnTo>
                    <a:pt x="635000" y="1781175"/>
                  </a:lnTo>
                  <a:close/>
                </a:path>
                <a:path w="1228725" h="3713479">
                  <a:moveTo>
                    <a:pt x="607695" y="1865756"/>
                  </a:moveTo>
                  <a:lnTo>
                    <a:pt x="604012" y="1867534"/>
                  </a:lnTo>
                  <a:lnTo>
                    <a:pt x="601726" y="1874139"/>
                  </a:lnTo>
                  <a:lnTo>
                    <a:pt x="603503" y="1877821"/>
                  </a:lnTo>
                  <a:lnTo>
                    <a:pt x="606806" y="1878838"/>
                  </a:lnTo>
                  <a:lnTo>
                    <a:pt x="610235" y="1879980"/>
                  </a:lnTo>
                  <a:lnTo>
                    <a:pt x="613790" y="1878329"/>
                  </a:lnTo>
                  <a:lnTo>
                    <a:pt x="614934" y="1874901"/>
                  </a:lnTo>
                  <a:lnTo>
                    <a:pt x="616076" y="1871599"/>
                  </a:lnTo>
                  <a:lnTo>
                    <a:pt x="614299" y="1868042"/>
                  </a:lnTo>
                  <a:lnTo>
                    <a:pt x="607695" y="1865756"/>
                  </a:lnTo>
                  <a:close/>
                </a:path>
                <a:path w="1228725" h="3713479">
                  <a:moveTo>
                    <a:pt x="591947" y="1914143"/>
                  </a:moveTo>
                  <a:lnTo>
                    <a:pt x="588263" y="1915921"/>
                  </a:lnTo>
                  <a:lnTo>
                    <a:pt x="587248" y="1919223"/>
                  </a:lnTo>
                  <a:lnTo>
                    <a:pt x="575563" y="1955545"/>
                  </a:lnTo>
                  <a:lnTo>
                    <a:pt x="574421" y="1958847"/>
                  </a:lnTo>
                  <a:lnTo>
                    <a:pt x="576199" y="1962403"/>
                  </a:lnTo>
                  <a:lnTo>
                    <a:pt x="579627" y="1963546"/>
                  </a:lnTo>
                  <a:lnTo>
                    <a:pt x="582929" y="1964562"/>
                  </a:lnTo>
                  <a:lnTo>
                    <a:pt x="586486" y="1962784"/>
                  </a:lnTo>
                  <a:lnTo>
                    <a:pt x="587628" y="1959483"/>
                  </a:lnTo>
                  <a:lnTo>
                    <a:pt x="599313" y="1923160"/>
                  </a:lnTo>
                  <a:lnTo>
                    <a:pt x="600456" y="1919858"/>
                  </a:lnTo>
                  <a:lnTo>
                    <a:pt x="598551" y="1916302"/>
                  </a:lnTo>
                  <a:lnTo>
                    <a:pt x="595249" y="1915159"/>
                  </a:lnTo>
                  <a:lnTo>
                    <a:pt x="591947" y="1914143"/>
                  </a:lnTo>
                  <a:close/>
                </a:path>
                <a:path w="1228725" h="3713479">
                  <a:moveTo>
                    <a:pt x="564641" y="1998598"/>
                  </a:moveTo>
                  <a:lnTo>
                    <a:pt x="561086" y="2000377"/>
                  </a:lnTo>
                  <a:lnTo>
                    <a:pt x="559942" y="2003678"/>
                  </a:lnTo>
                  <a:lnTo>
                    <a:pt x="558800" y="2007108"/>
                  </a:lnTo>
                  <a:lnTo>
                    <a:pt x="560451" y="2010664"/>
                  </a:lnTo>
                  <a:lnTo>
                    <a:pt x="563879" y="2011806"/>
                  </a:lnTo>
                  <a:lnTo>
                    <a:pt x="567182" y="2012949"/>
                  </a:lnTo>
                  <a:lnTo>
                    <a:pt x="570738" y="2011171"/>
                  </a:lnTo>
                  <a:lnTo>
                    <a:pt x="573024" y="2004567"/>
                  </a:lnTo>
                  <a:lnTo>
                    <a:pt x="571246" y="2000884"/>
                  </a:lnTo>
                  <a:lnTo>
                    <a:pt x="564641" y="1998598"/>
                  </a:lnTo>
                  <a:close/>
                </a:path>
                <a:path w="1228725" h="3713479">
                  <a:moveTo>
                    <a:pt x="548894" y="2046985"/>
                  </a:moveTo>
                  <a:lnTo>
                    <a:pt x="545211" y="2048890"/>
                  </a:lnTo>
                  <a:lnTo>
                    <a:pt x="544195" y="2052192"/>
                  </a:lnTo>
                  <a:lnTo>
                    <a:pt x="532511" y="2088387"/>
                  </a:lnTo>
                  <a:lnTo>
                    <a:pt x="531367" y="2091816"/>
                  </a:lnTo>
                  <a:lnTo>
                    <a:pt x="533146" y="2095372"/>
                  </a:lnTo>
                  <a:lnTo>
                    <a:pt x="536575" y="2096389"/>
                  </a:lnTo>
                  <a:lnTo>
                    <a:pt x="539876" y="2097531"/>
                  </a:lnTo>
                  <a:lnTo>
                    <a:pt x="543433" y="2095627"/>
                  </a:lnTo>
                  <a:lnTo>
                    <a:pt x="544576" y="2092324"/>
                  </a:lnTo>
                  <a:lnTo>
                    <a:pt x="556260" y="2056129"/>
                  </a:lnTo>
                  <a:lnTo>
                    <a:pt x="557402" y="2052701"/>
                  </a:lnTo>
                  <a:lnTo>
                    <a:pt x="555498" y="2049145"/>
                  </a:lnTo>
                  <a:lnTo>
                    <a:pt x="552196" y="2048128"/>
                  </a:lnTo>
                  <a:lnTo>
                    <a:pt x="548894" y="2046985"/>
                  </a:lnTo>
                  <a:close/>
                </a:path>
                <a:path w="1228725" h="3713479">
                  <a:moveTo>
                    <a:pt x="521588" y="2131567"/>
                  </a:moveTo>
                  <a:lnTo>
                    <a:pt x="518033" y="2133346"/>
                  </a:lnTo>
                  <a:lnTo>
                    <a:pt x="515747" y="2139949"/>
                  </a:lnTo>
                  <a:lnTo>
                    <a:pt x="517398" y="2143633"/>
                  </a:lnTo>
                  <a:lnTo>
                    <a:pt x="520826" y="2144776"/>
                  </a:lnTo>
                  <a:lnTo>
                    <a:pt x="524128" y="2145918"/>
                  </a:lnTo>
                  <a:lnTo>
                    <a:pt x="527685" y="2144141"/>
                  </a:lnTo>
                  <a:lnTo>
                    <a:pt x="528827" y="2140839"/>
                  </a:lnTo>
                  <a:lnTo>
                    <a:pt x="529971" y="2137410"/>
                  </a:lnTo>
                  <a:lnTo>
                    <a:pt x="528192" y="2133854"/>
                  </a:lnTo>
                  <a:lnTo>
                    <a:pt x="521588" y="2131567"/>
                  </a:lnTo>
                  <a:close/>
                </a:path>
                <a:path w="1228725" h="3713479">
                  <a:moveTo>
                    <a:pt x="505840" y="2179954"/>
                  </a:moveTo>
                  <a:lnTo>
                    <a:pt x="502285" y="2181733"/>
                  </a:lnTo>
                  <a:lnTo>
                    <a:pt x="501141" y="2185035"/>
                  </a:lnTo>
                  <a:lnTo>
                    <a:pt x="489458" y="2221356"/>
                  </a:lnTo>
                  <a:lnTo>
                    <a:pt x="488314" y="2224659"/>
                  </a:lnTo>
                  <a:lnTo>
                    <a:pt x="490092" y="2228215"/>
                  </a:lnTo>
                  <a:lnTo>
                    <a:pt x="493522" y="2229358"/>
                  </a:lnTo>
                  <a:lnTo>
                    <a:pt x="496824" y="2230373"/>
                  </a:lnTo>
                  <a:lnTo>
                    <a:pt x="500379" y="2228596"/>
                  </a:lnTo>
                  <a:lnTo>
                    <a:pt x="501523" y="2225293"/>
                  </a:lnTo>
                  <a:lnTo>
                    <a:pt x="513207" y="2188972"/>
                  </a:lnTo>
                  <a:lnTo>
                    <a:pt x="514350" y="2185670"/>
                  </a:lnTo>
                  <a:lnTo>
                    <a:pt x="512445" y="2182114"/>
                  </a:lnTo>
                  <a:lnTo>
                    <a:pt x="509142" y="2180971"/>
                  </a:lnTo>
                  <a:lnTo>
                    <a:pt x="505840" y="2179954"/>
                  </a:lnTo>
                  <a:close/>
                </a:path>
                <a:path w="1228725" h="3713479">
                  <a:moveTo>
                    <a:pt x="478536" y="2264536"/>
                  </a:moveTo>
                  <a:lnTo>
                    <a:pt x="474979" y="2266187"/>
                  </a:lnTo>
                  <a:lnTo>
                    <a:pt x="473837" y="2269616"/>
                  </a:lnTo>
                  <a:lnTo>
                    <a:pt x="472694" y="2272918"/>
                  </a:lnTo>
                  <a:lnTo>
                    <a:pt x="474472" y="2276474"/>
                  </a:lnTo>
                  <a:lnTo>
                    <a:pt x="481075" y="2278760"/>
                  </a:lnTo>
                  <a:lnTo>
                    <a:pt x="484632" y="2276983"/>
                  </a:lnTo>
                  <a:lnTo>
                    <a:pt x="486917" y="2270379"/>
                  </a:lnTo>
                  <a:lnTo>
                    <a:pt x="485139" y="2266822"/>
                  </a:lnTo>
                  <a:lnTo>
                    <a:pt x="478536" y="2264536"/>
                  </a:lnTo>
                  <a:close/>
                </a:path>
                <a:path w="1228725" h="3713479">
                  <a:moveTo>
                    <a:pt x="462788" y="2312797"/>
                  </a:moveTo>
                  <a:lnTo>
                    <a:pt x="459232" y="2314702"/>
                  </a:lnTo>
                  <a:lnTo>
                    <a:pt x="458088" y="2318004"/>
                  </a:lnTo>
                  <a:lnTo>
                    <a:pt x="446404" y="2354198"/>
                  </a:lnTo>
                  <a:lnTo>
                    <a:pt x="445262" y="2357628"/>
                  </a:lnTo>
                  <a:lnTo>
                    <a:pt x="447166" y="2361184"/>
                  </a:lnTo>
                  <a:lnTo>
                    <a:pt x="450469" y="2362199"/>
                  </a:lnTo>
                  <a:lnTo>
                    <a:pt x="453771" y="2363342"/>
                  </a:lnTo>
                  <a:lnTo>
                    <a:pt x="457326" y="2361565"/>
                  </a:lnTo>
                  <a:lnTo>
                    <a:pt x="458470" y="2358135"/>
                  </a:lnTo>
                  <a:lnTo>
                    <a:pt x="470153" y="2321941"/>
                  </a:lnTo>
                  <a:lnTo>
                    <a:pt x="471297" y="2318639"/>
                  </a:lnTo>
                  <a:lnTo>
                    <a:pt x="469391" y="2314955"/>
                  </a:lnTo>
                  <a:lnTo>
                    <a:pt x="466089" y="2313940"/>
                  </a:lnTo>
                  <a:lnTo>
                    <a:pt x="462788" y="2312797"/>
                  </a:lnTo>
                  <a:close/>
                </a:path>
                <a:path w="1228725" h="3713479">
                  <a:moveTo>
                    <a:pt x="435483" y="2397379"/>
                  </a:moveTo>
                  <a:lnTo>
                    <a:pt x="431926" y="2399156"/>
                  </a:lnTo>
                  <a:lnTo>
                    <a:pt x="429640" y="2405760"/>
                  </a:lnTo>
                  <a:lnTo>
                    <a:pt x="431419" y="2409443"/>
                  </a:lnTo>
                  <a:lnTo>
                    <a:pt x="438023" y="2411729"/>
                  </a:lnTo>
                  <a:lnTo>
                    <a:pt x="441578" y="2409952"/>
                  </a:lnTo>
                  <a:lnTo>
                    <a:pt x="443864" y="2403347"/>
                  </a:lnTo>
                  <a:lnTo>
                    <a:pt x="442087" y="2399665"/>
                  </a:lnTo>
                  <a:lnTo>
                    <a:pt x="435483" y="2397379"/>
                  </a:lnTo>
                  <a:close/>
                </a:path>
                <a:path w="1228725" h="3713479">
                  <a:moveTo>
                    <a:pt x="419735" y="2445766"/>
                  </a:moveTo>
                  <a:lnTo>
                    <a:pt x="416178" y="2447543"/>
                  </a:lnTo>
                  <a:lnTo>
                    <a:pt x="415036" y="2450972"/>
                  </a:lnTo>
                  <a:lnTo>
                    <a:pt x="403351" y="2487167"/>
                  </a:lnTo>
                  <a:lnTo>
                    <a:pt x="402209" y="2490470"/>
                  </a:lnTo>
                  <a:lnTo>
                    <a:pt x="404113" y="2494153"/>
                  </a:lnTo>
                  <a:lnTo>
                    <a:pt x="407415" y="2495168"/>
                  </a:lnTo>
                  <a:lnTo>
                    <a:pt x="410717" y="2496311"/>
                  </a:lnTo>
                  <a:lnTo>
                    <a:pt x="414274" y="2494406"/>
                  </a:lnTo>
                  <a:lnTo>
                    <a:pt x="415416" y="2491104"/>
                  </a:lnTo>
                  <a:lnTo>
                    <a:pt x="427100" y="2454783"/>
                  </a:lnTo>
                  <a:lnTo>
                    <a:pt x="428244" y="2451480"/>
                  </a:lnTo>
                  <a:lnTo>
                    <a:pt x="426338" y="2447924"/>
                  </a:lnTo>
                  <a:lnTo>
                    <a:pt x="423037" y="2446909"/>
                  </a:lnTo>
                  <a:lnTo>
                    <a:pt x="419735" y="2445766"/>
                  </a:lnTo>
                  <a:close/>
                </a:path>
                <a:path w="1228725" h="3713479">
                  <a:moveTo>
                    <a:pt x="392429" y="2530347"/>
                  </a:moveTo>
                  <a:lnTo>
                    <a:pt x="388874" y="2532126"/>
                  </a:lnTo>
                  <a:lnTo>
                    <a:pt x="386588" y="2538729"/>
                  </a:lnTo>
                  <a:lnTo>
                    <a:pt x="388365" y="2542285"/>
                  </a:lnTo>
                  <a:lnTo>
                    <a:pt x="394970" y="2544572"/>
                  </a:lnTo>
                  <a:lnTo>
                    <a:pt x="398525" y="2542793"/>
                  </a:lnTo>
                  <a:lnTo>
                    <a:pt x="400812" y="2536190"/>
                  </a:lnTo>
                  <a:lnTo>
                    <a:pt x="399034" y="2532634"/>
                  </a:lnTo>
                  <a:lnTo>
                    <a:pt x="392429" y="2530347"/>
                  </a:lnTo>
                  <a:close/>
                </a:path>
                <a:path w="1228725" h="3713479">
                  <a:moveTo>
                    <a:pt x="376682" y="2578735"/>
                  </a:moveTo>
                  <a:lnTo>
                    <a:pt x="373125" y="2580512"/>
                  </a:lnTo>
                  <a:lnTo>
                    <a:pt x="371983" y="2583815"/>
                  </a:lnTo>
                  <a:lnTo>
                    <a:pt x="360299" y="2620136"/>
                  </a:lnTo>
                  <a:lnTo>
                    <a:pt x="359156" y="2623439"/>
                  </a:lnTo>
                  <a:lnTo>
                    <a:pt x="361061" y="2626995"/>
                  </a:lnTo>
                  <a:lnTo>
                    <a:pt x="364363" y="2628137"/>
                  </a:lnTo>
                  <a:lnTo>
                    <a:pt x="367664" y="2629154"/>
                  </a:lnTo>
                  <a:lnTo>
                    <a:pt x="371221" y="2627376"/>
                  </a:lnTo>
                  <a:lnTo>
                    <a:pt x="372363" y="2623947"/>
                  </a:lnTo>
                  <a:lnTo>
                    <a:pt x="384048" y="2587752"/>
                  </a:lnTo>
                  <a:lnTo>
                    <a:pt x="385190" y="2584449"/>
                  </a:lnTo>
                  <a:lnTo>
                    <a:pt x="383286" y="2580893"/>
                  </a:lnTo>
                  <a:lnTo>
                    <a:pt x="379984" y="2579751"/>
                  </a:lnTo>
                  <a:lnTo>
                    <a:pt x="376682" y="2578735"/>
                  </a:lnTo>
                  <a:close/>
                </a:path>
                <a:path w="1228725" h="3713479">
                  <a:moveTo>
                    <a:pt x="349376" y="2663190"/>
                  </a:moveTo>
                  <a:lnTo>
                    <a:pt x="345821" y="2664967"/>
                  </a:lnTo>
                  <a:lnTo>
                    <a:pt x="344677" y="2668270"/>
                  </a:lnTo>
                  <a:lnTo>
                    <a:pt x="343535" y="2671698"/>
                  </a:lnTo>
                  <a:lnTo>
                    <a:pt x="345313" y="2675254"/>
                  </a:lnTo>
                  <a:lnTo>
                    <a:pt x="351916" y="2677541"/>
                  </a:lnTo>
                  <a:lnTo>
                    <a:pt x="355473" y="2675762"/>
                  </a:lnTo>
                  <a:lnTo>
                    <a:pt x="357759" y="2669159"/>
                  </a:lnTo>
                  <a:lnTo>
                    <a:pt x="355981" y="2665476"/>
                  </a:lnTo>
                  <a:lnTo>
                    <a:pt x="349376" y="2663190"/>
                  </a:lnTo>
                  <a:close/>
                </a:path>
                <a:path w="1228725" h="3713479">
                  <a:moveTo>
                    <a:pt x="333628" y="2711577"/>
                  </a:moveTo>
                  <a:lnTo>
                    <a:pt x="330073" y="2713481"/>
                  </a:lnTo>
                  <a:lnTo>
                    <a:pt x="328929" y="2716784"/>
                  </a:lnTo>
                  <a:lnTo>
                    <a:pt x="317246" y="2752979"/>
                  </a:lnTo>
                  <a:lnTo>
                    <a:pt x="316102" y="2756408"/>
                  </a:lnTo>
                  <a:lnTo>
                    <a:pt x="318008" y="2759964"/>
                  </a:lnTo>
                  <a:lnTo>
                    <a:pt x="321310" y="2760979"/>
                  </a:lnTo>
                  <a:lnTo>
                    <a:pt x="324612" y="2762122"/>
                  </a:lnTo>
                  <a:lnTo>
                    <a:pt x="328167" y="2760217"/>
                  </a:lnTo>
                  <a:lnTo>
                    <a:pt x="329311" y="2756916"/>
                  </a:lnTo>
                  <a:lnTo>
                    <a:pt x="340995" y="2720721"/>
                  </a:lnTo>
                  <a:lnTo>
                    <a:pt x="342138" y="2717291"/>
                  </a:lnTo>
                  <a:lnTo>
                    <a:pt x="340233" y="2713735"/>
                  </a:lnTo>
                  <a:lnTo>
                    <a:pt x="336931" y="2712720"/>
                  </a:lnTo>
                  <a:lnTo>
                    <a:pt x="333628" y="2711577"/>
                  </a:lnTo>
                  <a:close/>
                </a:path>
                <a:path w="1228725" h="3713479">
                  <a:moveTo>
                    <a:pt x="306324" y="2796159"/>
                  </a:moveTo>
                  <a:lnTo>
                    <a:pt x="302767" y="2797936"/>
                  </a:lnTo>
                  <a:lnTo>
                    <a:pt x="300482" y="2804541"/>
                  </a:lnTo>
                  <a:lnTo>
                    <a:pt x="302260" y="2808223"/>
                  </a:lnTo>
                  <a:lnTo>
                    <a:pt x="308863" y="2810510"/>
                  </a:lnTo>
                  <a:lnTo>
                    <a:pt x="312420" y="2808731"/>
                  </a:lnTo>
                  <a:lnTo>
                    <a:pt x="313563" y="2805429"/>
                  </a:lnTo>
                  <a:lnTo>
                    <a:pt x="314706" y="2802001"/>
                  </a:lnTo>
                  <a:lnTo>
                    <a:pt x="312927" y="2798445"/>
                  </a:lnTo>
                  <a:lnTo>
                    <a:pt x="306324" y="2796159"/>
                  </a:lnTo>
                  <a:close/>
                </a:path>
                <a:path w="1228725" h="3713479">
                  <a:moveTo>
                    <a:pt x="290575" y="2844546"/>
                  </a:moveTo>
                  <a:lnTo>
                    <a:pt x="287020" y="2846323"/>
                  </a:lnTo>
                  <a:lnTo>
                    <a:pt x="285876" y="2849626"/>
                  </a:lnTo>
                  <a:lnTo>
                    <a:pt x="274192" y="2885947"/>
                  </a:lnTo>
                  <a:lnTo>
                    <a:pt x="273050" y="2889249"/>
                  </a:lnTo>
                  <a:lnTo>
                    <a:pt x="274954" y="2892805"/>
                  </a:lnTo>
                  <a:lnTo>
                    <a:pt x="278257" y="2893948"/>
                  </a:lnTo>
                  <a:lnTo>
                    <a:pt x="281559" y="2894965"/>
                  </a:lnTo>
                  <a:lnTo>
                    <a:pt x="285114" y="2893186"/>
                  </a:lnTo>
                  <a:lnTo>
                    <a:pt x="286258" y="2889885"/>
                  </a:lnTo>
                  <a:lnTo>
                    <a:pt x="297941" y="2853562"/>
                  </a:lnTo>
                  <a:lnTo>
                    <a:pt x="299085" y="2850260"/>
                  </a:lnTo>
                  <a:lnTo>
                    <a:pt x="297179" y="2846704"/>
                  </a:lnTo>
                  <a:lnTo>
                    <a:pt x="293877" y="2845561"/>
                  </a:lnTo>
                  <a:lnTo>
                    <a:pt x="290575" y="2844546"/>
                  </a:lnTo>
                  <a:close/>
                </a:path>
                <a:path w="1228725" h="3713479">
                  <a:moveTo>
                    <a:pt x="263271" y="2929128"/>
                  </a:moveTo>
                  <a:lnTo>
                    <a:pt x="259714" y="2930779"/>
                  </a:lnTo>
                  <a:lnTo>
                    <a:pt x="258572" y="2934208"/>
                  </a:lnTo>
                  <a:lnTo>
                    <a:pt x="257428" y="2937510"/>
                  </a:lnTo>
                  <a:lnTo>
                    <a:pt x="259207" y="2941066"/>
                  </a:lnTo>
                  <a:lnTo>
                    <a:pt x="265811" y="2943352"/>
                  </a:lnTo>
                  <a:lnTo>
                    <a:pt x="269366" y="2941573"/>
                  </a:lnTo>
                  <a:lnTo>
                    <a:pt x="271652" y="2934970"/>
                  </a:lnTo>
                  <a:lnTo>
                    <a:pt x="269875" y="2931286"/>
                  </a:lnTo>
                  <a:lnTo>
                    <a:pt x="266573" y="2930143"/>
                  </a:lnTo>
                  <a:lnTo>
                    <a:pt x="263271" y="2929128"/>
                  </a:lnTo>
                  <a:close/>
                </a:path>
                <a:path w="1228725" h="3713479">
                  <a:moveTo>
                    <a:pt x="247523" y="2977387"/>
                  </a:moveTo>
                  <a:lnTo>
                    <a:pt x="243966" y="2979292"/>
                  </a:lnTo>
                  <a:lnTo>
                    <a:pt x="242824" y="2982595"/>
                  </a:lnTo>
                  <a:lnTo>
                    <a:pt x="231139" y="3018790"/>
                  </a:lnTo>
                  <a:lnTo>
                    <a:pt x="229997" y="3022218"/>
                  </a:lnTo>
                  <a:lnTo>
                    <a:pt x="231901" y="3025774"/>
                  </a:lnTo>
                  <a:lnTo>
                    <a:pt x="235203" y="3026791"/>
                  </a:lnTo>
                  <a:lnTo>
                    <a:pt x="238506" y="3027934"/>
                  </a:lnTo>
                  <a:lnTo>
                    <a:pt x="242062" y="3026029"/>
                  </a:lnTo>
                  <a:lnTo>
                    <a:pt x="243204" y="3022727"/>
                  </a:lnTo>
                  <a:lnTo>
                    <a:pt x="254888" y="2986531"/>
                  </a:lnTo>
                  <a:lnTo>
                    <a:pt x="256032" y="2983229"/>
                  </a:lnTo>
                  <a:lnTo>
                    <a:pt x="254253" y="2979547"/>
                  </a:lnTo>
                  <a:lnTo>
                    <a:pt x="250825" y="2978530"/>
                  </a:lnTo>
                  <a:lnTo>
                    <a:pt x="247523" y="2977387"/>
                  </a:lnTo>
                  <a:close/>
                </a:path>
                <a:path w="1228725" h="3713479">
                  <a:moveTo>
                    <a:pt x="220217" y="3061970"/>
                  </a:moveTo>
                  <a:lnTo>
                    <a:pt x="216662" y="3063747"/>
                  </a:lnTo>
                  <a:lnTo>
                    <a:pt x="214375" y="3070352"/>
                  </a:lnTo>
                  <a:lnTo>
                    <a:pt x="216153" y="3074035"/>
                  </a:lnTo>
                  <a:lnTo>
                    <a:pt x="222758" y="3076321"/>
                  </a:lnTo>
                  <a:lnTo>
                    <a:pt x="226313" y="3074542"/>
                  </a:lnTo>
                  <a:lnTo>
                    <a:pt x="228600" y="3067939"/>
                  </a:lnTo>
                  <a:lnTo>
                    <a:pt x="226949" y="3064255"/>
                  </a:lnTo>
                  <a:lnTo>
                    <a:pt x="223520" y="3063112"/>
                  </a:lnTo>
                  <a:lnTo>
                    <a:pt x="220217" y="3061970"/>
                  </a:lnTo>
                  <a:close/>
                </a:path>
                <a:path w="1228725" h="3713479">
                  <a:moveTo>
                    <a:pt x="204470" y="3110356"/>
                  </a:moveTo>
                  <a:lnTo>
                    <a:pt x="200913" y="3112135"/>
                  </a:lnTo>
                  <a:lnTo>
                    <a:pt x="199771" y="3115564"/>
                  </a:lnTo>
                  <a:lnTo>
                    <a:pt x="188087" y="3151759"/>
                  </a:lnTo>
                  <a:lnTo>
                    <a:pt x="186944" y="3155060"/>
                  </a:lnTo>
                  <a:lnTo>
                    <a:pt x="188849" y="3158616"/>
                  </a:lnTo>
                  <a:lnTo>
                    <a:pt x="192150" y="3159760"/>
                  </a:lnTo>
                  <a:lnTo>
                    <a:pt x="195452" y="3160776"/>
                  </a:lnTo>
                  <a:lnTo>
                    <a:pt x="199009" y="3158997"/>
                  </a:lnTo>
                  <a:lnTo>
                    <a:pt x="200151" y="3155696"/>
                  </a:lnTo>
                  <a:lnTo>
                    <a:pt x="211836" y="3119373"/>
                  </a:lnTo>
                  <a:lnTo>
                    <a:pt x="212978" y="3116072"/>
                  </a:lnTo>
                  <a:lnTo>
                    <a:pt x="211200" y="3112516"/>
                  </a:lnTo>
                  <a:lnTo>
                    <a:pt x="207772" y="3111372"/>
                  </a:lnTo>
                  <a:lnTo>
                    <a:pt x="204470" y="3110356"/>
                  </a:lnTo>
                  <a:close/>
                </a:path>
                <a:path w="1228725" h="3713479">
                  <a:moveTo>
                    <a:pt x="177164" y="3194939"/>
                  </a:moveTo>
                  <a:lnTo>
                    <a:pt x="173609" y="3196716"/>
                  </a:lnTo>
                  <a:lnTo>
                    <a:pt x="171323" y="3203321"/>
                  </a:lnTo>
                  <a:lnTo>
                    <a:pt x="173100" y="3206877"/>
                  </a:lnTo>
                  <a:lnTo>
                    <a:pt x="179704" y="3209162"/>
                  </a:lnTo>
                  <a:lnTo>
                    <a:pt x="183261" y="3207385"/>
                  </a:lnTo>
                  <a:lnTo>
                    <a:pt x="185547" y="3200780"/>
                  </a:lnTo>
                  <a:lnTo>
                    <a:pt x="183896" y="3197224"/>
                  </a:lnTo>
                  <a:lnTo>
                    <a:pt x="180466" y="3196081"/>
                  </a:lnTo>
                  <a:lnTo>
                    <a:pt x="177164" y="3194939"/>
                  </a:lnTo>
                  <a:close/>
                </a:path>
                <a:path w="1228725" h="3713479">
                  <a:moveTo>
                    <a:pt x="161416" y="3243326"/>
                  </a:moveTo>
                  <a:lnTo>
                    <a:pt x="157861" y="3245104"/>
                  </a:lnTo>
                  <a:lnTo>
                    <a:pt x="156717" y="3248405"/>
                  </a:lnTo>
                  <a:lnTo>
                    <a:pt x="145034" y="3284728"/>
                  </a:lnTo>
                  <a:lnTo>
                    <a:pt x="143890" y="3288029"/>
                  </a:lnTo>
                  <a:lnTo>
                    <a:pt x="145796" y="3291585"/>
                  </a:lnTo>
                  <a:lnTo>
                    <a:pt x="149098" y="3292729"/>
                  </a:lnTo>
                  <a:lnTo>
                    <a:pt x="152400" y="3293745"/>
                  </a:lnTo>
                  <a:lnTo>
                    <a:pt x="156083" y="3291966"/>
                  </a:lnTo>
                  <a:lnTo>
                    <a:pt x="157099" y="3288537"/>
                  </a:lnTo>
                  <a:lnTo>
                    <a:pt x="168783" y="3252342"/>
                  </a:lnTo>
                  <a:lnTo>
                    <a:pt x="169925" y="3249041"/>
                  </a:lnTo>
                  <a:lnTo>
                    <a:pt x="168148" y="3245485"/>
                  </a:lnTo>
                  <a:lnTo>
                    <a:pt x="164719" y="3244341"/>
                  </a:lnTo>
                  <a:lnTo>
                    <a:pt x="161416" y="3243326"/>
                  </a:lnTo>
                  <a:close/>
                </a:path>
                <a:path w="1228725" h="3713479">
                  <a:moveTo>
                    <a:pt x="134112" y="3327780"/>
                  </a:moveTo>
                  <a:lnTo>
                    <a:pt x="130556" y="3329558"/>
                  </a:lnTo>
                  <a:lnTo>
                    <a:pt x="129412" y="3332860"/>
                  </a:lnTo>
                  <a:lnTo>
                    <a:pt x="128270" y="3336290"/>
                  </a:lnTo>
                  <a:lnTo>
                    <a:pt x="130048" y="3339846"/>
                  </a:lnTo>
                  <a:lnTo>
                    <a:pt x="136651" y="3342131"/>
                  </a:lnTo>
                  <a:lnTo>
                    <a:pt x="140335" y="3340354"/>
                  </a:lnTo>
                  <a:lnTo>
                    <a:pt x="141350" y="3337052"/>
                  </a:lnTo>
                  <a:lnTo>
                    <a:pt x="142494" y="3333750"/>
                  </a:lnTo>
                  <a:lnTo>
                    <a:pt x="140842" y="3330066"/>
                  </a:lnTo>
                  <a:lnTo>
                    <a:pt x="137413" y="3328924"/>
                  </a:lnTo>
                  <a:lnTo>
                    <a:pt x="134112" y="3327780"/>
                  </a:lnTo>
                  <a:close/>
                </a:path>
                <a:path w="1228725" h="3713479">
                  <a:moveTo>
                    <a:pt x="118363" y="3376167"/>
                  </a:moveTo>
                  <a:lnTo>
                    <a:pt x="114808" y="3378073"/>
                  </a:lnTo>
                  <a:lnTo>
                    <a:pt x="113664" y="3381375"/>
                  </a:lnTo>
                  <a:lnTo>
                    <a:pt x="101981" y="3417570"/>
                  </a:lnTo>
                  <a:lnTo>
                    <a:pt x="100837" y="3420872"/>
                  </a:lnTo>
                  <a:lnTo>
                    <a:pt x="102742" y="3424554"/>
                  </a:lnTo>
                  <a:lnTo>
                    <a:pt x="106045" y="3425571"/>
                  </a:lnTo>
                  <a:lnTo>
                    <a:pt x="109347" y="3426714"/>
                  </a:lnTo>
                  <a:lnTo>
                    <a:pt x="113029" y="3424808"/>
                  </a:lnTo>
                  <a:lnTo>
                    <a:pt x="114046" y="3421506"/>
                  </a:lnTo>
                  <a:lnTo>
                    <a:pt x="125857" y="3385311"/>
                  </a:lnTo>
                  <a:lnTo>
                    <a:pt x="126873" y="3381882"/>
                  </a:lnTo>
                  <a:lnTo>
                    <a:pt x="125095" y="3378327"/>
                  </a:lnTo>
                  <a:lnTo>
                    <a:pt x="121665" y="3377310"/>
                  </a:lnTo>
                  <a:lnTo>
                    <a:pt x="118363" y="3376167"/>
                  </a:lnTo>
                  <a:close/>
                </a:path>
                <a:path w="1228725" h="3713479">
                  <a:moveTo>
                    <a:pt x="91059" y="3460750"/>
                  </a:moveTo>
                  <a:lnTo>
                    <a:pt x="87502" y="3462528"/>
                  </a:lnTo>
                  <a:lnTo>
                    <a:pt x="85216" y="3469131"/>
                  </a:lnTo>
                  <a:lnTo>
                    <a:pt x="86995" y="3472815"/>
                  </a:lnTo>
                  <a:lnTo>
                    <a:pt x="93599" y="3475101"/>
                  </a:lnTo>
                  <a:lnTo>
                    <a:pt x="97282" y="3473323"/>
                  </a:lnTo>
                  <a:lnTo>
                    <a:pt x="98425" y="3470021"/>
                  </a:lnTo>
                  <a:lnTo>
                    <a:pt x="98425" y="3469893"/>
                  </a:lnTo>
                  <a:lnTo>
                    <a:pt x="99567" y="3466591"/>
                  </a:lnTo>
                  <a:lnTo>
                    <a:pt x="97789" y="3463035"/>
                  </a:lnTo>
                  <a:lnTo>
                    <a:pt x="94487" y="3461892"/>
                  </a:lnTo>
                  <a:lnTo>
                    <a:pt x="91059" y="3460750"/>
                  </a:lnTo>
                  <a:close/>
                </a:path>
                <a:path w="1228725" h="3713479">
                  <a:moveTo>
                    <a:pt x="75311" y="3509136"/>
                  </a:moveTo>
                  <a:lnTo>
                    <a:pt x="71755" y="3510915"/>
                  </a:lnTo>
                  <a:lnTo>
                    <a:pt x="70612" y="3514216"/>
                  </a:lnTo>
                  <a:lnTo>
                    <a:pt x="58928" y="3550539"/>
                  </a:lnTo>
                  <a:lnTo>
                    <a:pt x="57785" y="3553841"/>
                  </a:lnTo>
                  <a:lnTo>
                    <a:pt x="59689" y="3557397"/>
                  </a:lnTo>
                  <a:lnTo>
                    <a:pt x="62992" y="3558540"/>
                  </a:lnTo>
                  <a:lnTo>
                    <a:pt x="66293" y="3559555"/>
                  </a:lnTo>
                  <a:lnTo>
                    <a:pt x="69976" y="3557778"/>
                  </a:lnTo>
                  <a:lnTo>
                    <a:pt x="70993" y="3554476"/>
                  </a:lnTo>
                  <a:lnTo>
                    <a:pt x="82804" y="3518154"/>
                  </a:lnTo>
                  <a:lnTo>
                    <a:pt x="83820" y="3514852"/>
                  </a:lnTo>
                  <a:lnTo>
                    <a:pt x="82042" y="3511296"/>
                  </a:lnTo>
                  <a:lnTo>
                    <a:pt x="78612" y="3510153"/>
                  </a:lnTo>
                  <a:lnTo>
                    <a:pt x="75311" y="3509136"/>
                  </a:lnTo>
                  <a:close/>
                </a:path>
                <a:path w="1228725" h="3713479">
                  <a:moveTo>
                    <a:pt x="48006" y="3593718"/>
                  </a:moveTo>
                  <a:lnTo>
                    <a:pt x="44450" y="3595369"/>
                  </a:lnTo>
                  <a:lnTo>
                    <a:pt x="43306" y="3598799"/>
                  </a:lnTo>
                  <a:lnTo>
                    <a:pt x="42163" y="3602101"/>
                  </a:lnTo>
                  <a:lnTo>
                    <a:pt x="43942" y="3605656"/>
                  </a:lnTo>
                  <a:lnTo>
                    <a:pt x="50545" y="3607942"/>
                  </a:lnTo>
                  <a:lnTo>
                    <a:pt x="54229" y="3606165"/>
                  </a:lnTo>
                  <a:lnTo>
                    <a:pt x="56514" y="3599560"/>
                  </a:lnTo>
                  <a:lnTo>
                    <a:pt x="54737" y="3595878"/>
                  </a:lnTo>
                  <a:lnTo>
                    <a:pt x="51435" y="3594734"/>
                  </a:lnTo>
                  <a:lnTo>
                    <a:pt x="48006" y="3593718"/>
                  </a:lnTo>
                  <a:close/>
                </a:path>
                <a:path w="1228725" h="3713479">
                  <a:moveTo>
                    <a:pt x="0" y="3629279"/>
                  </a:moveTo>
                  <a:lnTo>
                    <a:pt x="12826" y="3713479"/>
                  </a:lnTo>
                  <a:lnTo>
                    <a:pt x="65274" y="3660140"/>
                  </a:lnTo>
                  <a:lnTo>
                    <a:pt x="33781" y="3660140"/>
                  </a:lnTo>
                  <a:lnTo>
                    <a:pt x="30480" y="3659124"/>
                  </a:lnTo>
                  <a:lnTo>
                    <a:pt x="27050" y="3657980"/>
                  </a:lnTo>
                  <a:lnTo>
                    <a:pt x="25273" y="3654425"/>
                  </a:lnTo>
                  <a:lnTo>
                    <a:pt x="26288" y="3651123"/>
                  </a:lnTo>
                  <a:lnTo>
                    <a:pt x="27559" y="3647185"/>
                  </a:lnTo>
                  <a:lnTo>
                    <a:pt x="28701" y="3643883"/>
                  </a:lnTo>
                  <a:lnTo>
                    <a:pt x="32257" y="3641979"/>
                  </a:lnTo>
                  <a:lnTo>
                    <a:pt x="39198" y="3641979"/>
                  </a:lnTo>
                  <a:lnTo>
                    <a:pt x="0" y="3629279"/>
                  </a:lnTo>
                  <a:close/>
                </a:path>
                <a:path w="1228725" h="3713479">
                  <a:moveTo>
                    <a:pt x="32257" y="3641979"/>
                  </a:moveTo>
                  <a:lnTo>
                    <a:pt x="28701" y="3643883"/>
                  </a:lnTo>
                  <a:lnTo>
                    <a:pt x="27559" y="3647185"/>
                  </a:lnTo>
                  <a:lnTo>
                    <a:pt x="26288" y="3651123"/>
                  </a:lnTo>
                  <a:lnTo>
                    <a:pt x="25273" y="3654425"/>
                  </a:lnTo>
                  <a:lnTo>
                    <a:pt x="27050" y="3657980"/>
                  </a:lnTo>
                  <a:lnTo>
                    <a:pt x="30480" y="3659124"/>
                  </a:lnTo>
                  <a:lnTo>
                    <a:pt x="33781" y="3660140"/>
                  </a:lnTo>
                  <a:lnTo>
                    <a:pt x="37337" y="3658362"/>
                  </a:lnTo>
                  <a:lnTo>
                    <a:pt x="38481" y="3655059"/>
                  </a:lnTo>
                  <a:lnTo>
                    <a:pt x="39750" y="3651123"/>
                  </a:lnTo>
                  <a:lnTo>
                    <a:pt x="40767" y="3647820"/>
                  </a:lnTo>
                  <a:lnTo>
                    <a:pt x="38988" y="3644138"/>
                  </a:lnTo>
                  <a:lnTo>
                    <a:pt x="35560" y="3643122"/>
                  </a:lnTo>
                  <a:lnTo>
                    <a:pt x="32257" y="3641979"/>
                  </a:lnTo>
                  <a:close/>
                </a:path>
                <a:path w="1228725" h="3713479">
                  <a:moveTo>
                    <a:pt x="39198" y="3641979"/>
                  </a:moveTo>
                  <a:lnTo>
                    <a:pt x="32257" y="3641979"/>
                  </a:lnTo>
                  <a:lnTo>
                    <a:pt x="35560" y="3643122"/>
                  </a:lnTo>
                  <a:lnTo>
                    <a:pt x="38988" y="3644138"/>
                  </a:lnTo>
                  <a:lnTo>
                    <a:pt x="40767" y="3647820"/>
                  </a:lnTo>
                  <a:lnTo>
                    <a:pt x="39750" y="3651123"/>
                  </a:lnTo>
                  <a:lnTo>
                    <a:pt x="38481" y="3655059"/>
                  </a:lnTo>
                  <a:lnTo>
                    <a:pt x="37337" y="3658362"/>
                  </a:lnTo>
                  <a:lnTo>
                    <a:pt x="33781" y="3660140"/>
                  </a:lnTo>
                  <a:lnTo>
                    <a:pt x="65274" y="3660140"/>
                  </a:lnTo>
                  <a:lnTo>
                    <a:pt x="72517"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63" name="Graphic 367">
              <a:extLst>
                <a:ext uri="{FF2B5EF4-FFF2-40B4-BE49-F238E27FC236}">
                  <a16:creationId xmlns:a16="http://schemas.microsoft.com/office/drawing/2014/main" id="{00000000-0008-0000-0C00-00003F000000}"/>
                </a:ext>
              </a:extLst>
            </xdr:cNvPr>
            <xdr:cNvSpPr/>
          </xdr:nvSpPr>
          <xdr:spPr>
            <a:xfrm>
              <a:off x="2124075" y="1966595"/>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64" name="Image 368">
              <a:extLst>
                <a:ext uri="{FF2B5EF4-FFF2-40B4-BE49-F238E27FC236}">
                  <a16:creationId xmlns:a16="http://schemas.microsoft.com/office/drawing/2014/main" id="{00000000-0008-0000-0C00-000040000000}"/>
                </a:ext>
              </a:extLst>
            </xdr:cNvPr>
            <xdr:cNvPicPr/>
          </xdr:nvPicPr>
          <xdr:blipFill>
            <a:blip xmlns:r="http://schemas.openxmlformats.org/officeDocument/2006/relationships" r:embed="rId11" cstate="print"/>
            <a:stretch>
              <a:fillRect/>
            </a:stretch>
          </xdr:blipFill>
          <xdr:spPr>
            <a:xfrm>
              <a:off x="2111375" y="1941195"/>
              <a:ext cx="90804" cy="90804"/>
            </a:xfrm>
            <a:prstGeom prst="rect">
              <a:avLst/>
            </a:prstGeom>
          </xdr:spPr>
        </xdr:pic>
        <xdr:sp macro="" textlink="">
          <xdr:nvSpPr>
            <xdr:cNvPr id="65" name="Graphic 369">
              <a:extLst>
                <a:ext uri="{FF2B5EF4-FFF2-40B4-BE49-F238E27FC236}">
                  <a16:creationId xmlns:a16="http://schemas.microsoft.com/office/drawing/2014/main" id="{00000000-0008-0000-0C00-000041000000}"/>
                </a:ext>
              </a:extLst>
            </xdr:cNvPr>
            <xdr:cNvSpPr/>
          </xdr:nvSpPr>
          <xdr:spPr>
            <a:xfrm>
              <a:off x="2111375" y="194119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6" name="Graphic 370">
              <a:extLst>
                <a:ext uri="{FF2B5EF4-FFF2-40B4-BE49-F238E27FC236}">
                  <a16:creationId xmlns:a16="http://schemas.microsoft.com/office/drawing/2014/main" id="{00000000-0008-0000-0C00-000042000000}"/>
                </a:ext>
              </a:extLst>
            </xdr:cNvPr>
            <xdr:cNvSpPr/>
          </xdr:nvSpPr>
          <xdr:spPr>
            <a:xfrm>
              <a:off x="1708150" y="1990725"/>
              <a:ext cx="434975" cy="1270"/>
            </a:xfrm>
            <a:custGeom>
              <a:avLst/>
              <a:gdLst/>
              <a:ahLst/>
              <a:cxnLst/>
              <a:rect l="l" t="t" r="r" b="b"/>
              <a:pathLst>
                <a:path w="434975">
                  <a:moveTo>
                    <a:pt x="0" y="0"/>
                  </a:moveTo>
                  <a:lnTo>
                    <a:pt x="434975"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7" name="Graphic 371">
              <a:extLst>
                <a:ext uri="{FF2B5EF4-FFF2-40B4-BE49-F238E27FC236}">
                  <a16:creationId xmlns:a16="http://schemas.microsoft.com/office/drawing/2014/main" id="{00000000-0008-0000-0C00-000043000000}"/>
                </a:ext>
              </a:extLst>
            </xdr:cNvPr>
            <xdr:cNvSpPr/>
          </xdr:nvSpPr>
          <xdr:spPr>
            <a:xfrm>
              <a:off x="2286000" y="1861820"/>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8" name="Graphic 372">
              <a:extLst>
                <a:ext uri="{FF2B5EF4-FFF2-40B4-BE49-F238E27FC236}">
                  <a16:creationId xmlns:a16="http://schemas.microsoft.com/office/drawing/2014/main" id="{00000000-0008-0000-0C00-000044000000}"/>
                </a:ext>
              </a:extLst>
            </xdr:cNvPr>
            <xdr:cNvSpPr/>
          </xdr:nvSpPr>
          <xdr:spPr>
            <a:xfrm>
              <a:off x="1653539" y="1990725"/>
              <a:ext cx="76200" cy="1816735"/>
            </a:xfrm>
            <a:custGeom>
              <a:avLst/>
              <a:gdLst/>
              <a:ahLst/>
              <a:cxnLst/>
              <a:rect l="l" t="t" r="r" b="b"/>
              <a:pathLst>
                <a:path w="76200" h="1816735">
                  <a:moveTo>
                    <a:pt x="31750" y="1740534"/>
                  </a:moveTo>
                  <a:lnTo>
                    <a:pt x="0" y="1740534"/>
                  </a:lnTo>
                  <a:lnTo>
                    <a:pt x="38100" y="1816734"/>
                  </a:lnTo>
                  <a:lnTo>
                    <a:pt x="69850" y="1753234"/>
                  </a:lnTo>
                  <a:lnTo>
                    <a:pt x="31750" y="1753234"/>
                  </a:lnTo>
                  <a:lnTo>
                    <a:pt x="31750" y="1740534"/>
                  </a:lnTo>
                  <a:close/>
                </a:path>
                <a:path w="76200" h="1816735">
                  <a:moveTo>
                    <a:pt x="44450" y="0"/>
                  </a:moveTo>
                  <a:lnTo>
                    <a:pt x="31750" y="0"/>
                  </a:lnTo>
                  <a:lnTo>
                    <a:pt x="31750" y="1753234"/>
                  </a:lnTo>
                  <a:lnTo>
                    <a:pt x="44450" y="1753234"/>
                  </a:lnTo>
                  <a:lnTo>
                    <a:pt x="44450" y="0"/>
                  </a:lnTo>
                  <a:close/>
                </a:path>
                <a:path w="76200" h="1816735">
                  <a:moveTo>
                    <a:pt x="76200" y="1740534"/>
                  </a:moveTo>
                  <a:lnTo>
                    <a:pt x="44450" y="1740534"/>
                  </a:lnTo>
                  <a:lnTo>
                    <a:pt x="44450" y="1753234"/>
                  </a:lnTo>
                  <a:lnTo>
                    <a:pt x="69850" y="1753234"/>
                  </a:lnTo>
                  <a:lnTo>
                    <a:pt x="76200" y="1740534"/>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69" name="Graphic 373">
              <a:extLst>
                <a:ext uri="{FF2B5EF4-FFF2-40B4-BE49-F238E27FC236}">
                  <a16:creationId xmlns:a16="http://schemas.microsoft.com/office/drawing/2014/main" id="{00000000-0008-0000-0C00-000045000000}"/>
                </a:ext>
              </a:extLst>
            </xdr:cNvPr>
            <xdr:cNvSpPr/>
          </xdr:nvSpPr>
          <xdr:spPr>
            <a:xfrm>
              <a:off x="1456689" y="25901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0" name="Image 374">
              <a:extLst>
                <a:ext uri="{FF2B5EF4-FFF2-40B4-BE49-F238E27FC236}">
                  <a16:creationId xmlns:a16="http://schemas.microsoft.com/office/drawing/2014/main" id="{00000000-0008-0000-0C00-000046000000}"/>
                </a:ext>
              </a:extLst>
            </xdr:cNvPr>
            <xdr:cNvPicPr/>
          </xdr:nvPicPr>
          <xdr:blipFill>
            <a:blip xmlns:r="http://schemas.openxmlformats.org/officeDocument/2006/relationships" r:embed="rId12" cstate="print"/>
            <a:stretch>
              <a:fillRect/>
            </a:stretch>
          </xdr:blipFill>
          <xdr:spPr>
            <a:xfrm>
              <a:off x="1443989" y="2564764"/>
              <a:ext cx="90804" cy="90805"/>
            </a:xfrm>
            <a:prstGeom prst="rect">
              <a:avLst/>
            </a:prstGeom>
          </xdr:spPr>
        </xdr:pic>
        <xdr:sp macro="" textlink="">
          <xdr:nvSpPr>
            <xdr:cNvPr id="71" name="Graphic 375">
              <a:extLst>
                <a:ext uri="{FF2B5EF4-FFF2-40B4-BE49-F238E27FC236}">
                  <a16:creationId xmlns:a16="http://schemas.microsoft.com/office/drawing/2014/main" id="{00000000-0008-0000-0C00-000047000000}"/>
                </a:ext>
              </a:extLst>
            </xdr:cNvPr>
            <xdr:cNvSpPr/>
          </xdr:nvSpPr>
          <xdr:spPr>
            <a:xfrm>
              <a:off x="1443989" y="25647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2" name="Graphic 376">
              <a:extLst>
                <a:ext uri="{FF2B5EF4-FFF2-40B4-BE49-F238E27FC236}">
                  <a16:creationId xmlns:a16="http://schemas.microsoft.com/office/drawing/2014/main" id="{00000000-0008-0000-0C00-000048000000}"/>
                </a:ext>
              </a:extLst>
            </xdr:cNvPr>
            <xdr:cNvSpPr/>
          </xdr:nvSpPr>
          <xdr:spPr>
            <a:xfrm>
              <a:off x="2121535" y="0"/>
              <a:ext cx="76200" cy="1990725"/>
            </a:xfrm>
            <a:custGeom>
              <a:avLst/>
              <a:gdLst/>
              <a:ahLst/>
              <a:cxnLst/>
              <a:rect l="l" t="t" r="r" b="b"/>
              <a:pathLst>
                <a:path w="76200" h="1990725">
                  <a:moveTo>
                    <a:pt x="44450" y="63500"/>
                  </a:moveTo>
                  <a:lnTo>
                    <a:pt x="31750" y="63500"/>
                  </a:lnTo>
                  <a:lnTo>
                    <a:pt x="31750" y="1990724"/>
                  </a:lnTo>
                  <a:lnTo>
                    <a:pt x="44450" y="1990724"/>
                  </a:lnTo>
                  <a:lnTo>
                    <a:pt x="44450" y="63500"/>
                  </a:lnTo>
                  <a:close/>
                </a:path>
                <a:path w="76200" h="1990725">
                  <a:moveTo>
                    <a:pt x="38100" y="0"/>
                  </a:moveTo>
                  <a:lnTo>
                    <a:pt x="0" y="76200"/>
                  </a:lnTo>
                  <a:lnTo>
                    <a:pt x="31750" y="76200"/>
                  </a:lnTo>
                  <a:lnTo>
                    <a:pt x="31750" y="63500"/>
                  </a:lnTo>
                  <a:lnTo>
                    <a:pt x="69850" y="63500"/>
                  </a:lnTo>
                  <a:lnTo>
                    <a:pt x="38100" y="0"/>
                  </a:lnTo>
                  <a:close/>
                </a:path>
                <a:path w="76200" h="1990725">
                  <a:moveTo>
                    <a:pt x="69850" y="63500"/>
                  </a:moveTo>
                  <a:lnTo>
                    <a:pt x="44450" y="63500"/>
                  </a:lnTo>
                  <a:lnTo>
                    <a:pt x="44450"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73" name="Graphic 377">
              <a:extLst>
                <a:ext uri="{FF2B5EF4-FFF2-40B4-BE49-F238E27FC236}">
                  <a16:creationId xmlns:a16="http://schemas.microsoft.com/office/drawing/2014/main" id="{00000000-0008-0000-0C00-000049000000}"/>
                </a:ext>
              </a:extLst>
            </xdr:cNvPr>
            <xdr:cNvSpPr/>
          </xdr:nvSpPr>
          <xdr:spPr>
            <a:xfrm>
              <a:off x="2159635" y="1990725"/>
              <a:ext cx="1270" cy="1722755"/>
            </a:xfrm>
            <a:custGeom>
              <a:avLst/>
              <a:gdLst/>
              <a:ahLst/>
              <a:cxnLst/>
              <a:rect l="l" t="t" r="r" b="b"/>
              <a:pathLst>
                <a:path h="1722755">
                  <a:moveTo>
                    <a:pt x="0" y="0"/>
                  </a:moveTo>
                  <a:lnTo>
                    <a:pt x="0" y="1722754"/>
                  </a:lnTo>
                </a:path>
              </a:pathLst>
            </a:custGeom>
            <a:ln w="9525">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74" name="Textbox 378">
              <a:extLst>
                <a:ext uri="{FF2B5EF4-FFF2-40B4-BE49-F238E27FC236}">
                  <a16:creationId xmlns:a16="http://schemas.microsoft.com/office/drawing/2014/main" id="{00000000-0008-0000-0C00-00004A000000}"/>
                </a:ext>
              </a:extLst>
            </xdr:cNvPr>
            <xdr:cNvSpPr txBox="1"/>
          </xdr:nvSpPr>
          <xdr:spPr>
            <a:xfrm>
              <a:off x="2426207" y="145414"/>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75" name="Textbox 379">
              <a:extLst>
                <a:ext uri="{FF2B5EF4-FFF2-40B4-BE49-F238E27FC236}">
                  <a16:creationId xmlns:a16="http://schemas.microsoft.com/office/drawing/2014/main" id="{00000000-0008-0000-0C00-00004B000000}"/>
                </a:ext>
              </a:extLst>
            </xdr:cNvPr>
            <xdr:cNvSpPr txBox="1"/>
          </xdr:nvSpPr>
          <xdr:spPr>
            <a:xfrm>
              <a:off x="1844039" y="470026"/>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76" name="Textbox 380">
              <a:extLst>
                <a:ext uri="{FF2B5EF4-FFF2-40B4-BE49-F238E27FC236}">
                  <a16:creationId xmlns:a16="http://schemas.microsoft.com/office/drawing/2014/main" id="{00000000-0008-0000-0C00-00004C000000}"/>
                </a:ext>
              </a:extLst>
            </xdr:cNvPr>
            <xdr:cNvSpPr txBox="1"/>
          </xdr:nvSpPr>
          <xdr:spPr>
            <a:xfrm>
              <a:off x="2046732" y="1024763"/>
              <a:ext cx="87630" cy="140335"/>
            </a:xfrm>
            <a:prstGeom prst="rect">
              <a:avLst/>
            </a:prstGeom>
          </xdr:spPr>
          <xdr:txBody>
            <a:bodyPr wrap="square" lIns="0" tIns="0" rIns="0" bIns="0" rtlCol="0">
              <a:noAutofit/>
            </a:bodyPr>
            <a:lstStyle/>
            <a:p>
              <a:pPr>
                <a:lnSpc>
                  <a:spcPts val="1070"/>
                </a:lnSpc>
              </a:pPr>
              <a:r>
                <a:rPr lang="en-US" sz="1100" spc="-50">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77" name="Textbox 381">
              <a:extLst>
                <a:ext uri="{FF2B5EF4-FFF2-40B4-BE49-F238E27FC236}">
                  <a16:creationId xmlns:a16="http://schemas.microsoft.com/office/drawing/2014/main" id="{00000000-0008-0000-0C00-00004D000000}"/>
                </a:ext>
              </a:extLst>
            </xdr:cNvPr>
            <xdr:cNvSpPr txBox="1"/>
          </xdr:nvSpPr>
          <xdr:spPr>
            <a:xfrm>
              <a:off x="293877" y="1660651"/>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78" name="Textbox 382">
              <a:extLst>
                <a:ext uri="{FF2B5EF4-FFF2-40B4-BE49-F238E27FC236}">
                  <a16:creationId xmlns:a16="http://schemas.microsoft.com/office/drawing/2014/main" id="{00000000-0008-0000-0C00-00004E000000}"/>
                </a:ext>
              </a:extLst>
            </xdr:cNvPr>
            <xdr:cNvSpPr txBox="1"/>
          </xdr:nvSpPr>
          <xdr:spPr>
            <a:xfrm>
              <a:off x="3183635" y="1660651"/>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79" name="Textbox 383">
              <a:extLst>
                <a:ext uri="{FF2B5EF4-FFF2-40B4-BE49-F238E27FC236}">
                  <a16:creationId xmlns:a16="http://schemas.microsoft.com/office/drawing/2014/main" id="{00000000-0008-0000-0C00-00004F000000}"/>
                </a:ext>
              </a:extLst>
            </xdr:cNvPr>
            <xdr:cNvSpPr txBox="1"/>
          </xdr:nvSpPr>
          <xdr:spPr>
            <a:xfrm>
              <a:off x="1400302" y="1915160"/>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80" name="Textbox 384">
              <a:extLst>
                <a:ext uri="{FF2B5EF4-FFF2-40B4-BE49-F238E27FC236}">
                  <a16:creationId xmlns:a16="http://schemas.microsoft.com/office/drawing/2014/main" id="{00000000-0008-0000-0C00-000050000000}"/>
                </a:ext>
              </a:extLst>
            </xdr:cNvPr>
            <xdr:cNvSpPr txBox="1"/>
          </xdr:nvSpPr>
          <xdr:spPr>
            <a:xfrm>
              <a:off x="2378964" y="1936495"/>
              <a:ext cx="80010"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81" name="Textbox 385">
              <a:extLst>
                <a:ext uri="{FF2B5EF4-FFF2-40B4-BE49-F238E27FC236}">
                  <a16:creationId xmlns:a16="http://schemas.microsoft.com/office/drawing/2014/main" id="{00000000-0008-0000-0C00-000051000000}"/>
                </a:ext>
              </a:extLst>
            </xdr:cNvPr>
            <xdr:cNvSpPr txBox="1"/>
          </xdr:nvSpPr>
          <xdr:spPr>
            <a:xfrm>
              <a:off x="1319530" y="2238248"/>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82" name="Textbox 386">
              <a:extLst>
                <a:ext uri="{FF2B5EF4-FFF2-40B4-BE49-F238E27FC236}">
                  <a16:creationId xmlns:a16="http://schemas.microsoft.com/office/drawing/2014/main" id="{00000000-0008-0000-0C00-000052000000}"/>
                </a:ext>
              </a:extLst>
            </xdr:cNvPr>
            <xdr:cNvSpPr txBox="1"/>
          </xdr:nvSpPr>
          <xdr:spPr>
            <a:xfrm>
              <a:off x="2295144" y="2483611"/>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sp macro="" textlink="">
          <xdr:nvSpPr>
            <xdr:cNvPr id="83" name="Textbox 387">
              <a:extLst>
                <a:ext uri="{FF2B5EF4-FFF2-40B4-BE49-F238E27FC236}">
                  <a16:creationId xmlns:a16="http://schemas.microsoft.com/office/drawing/2014/main" id="{00000000-0008-0000-0C00-000053000000}"/>
                </a:ext>
              </a:extLst>
            </xdr:cNvPr>
            <xdr:cNvSpPr txBox="1"/>
          </xdr:nvSpPr>
          <xdr:spPr>
            <a:xfrm>
              <a:off x="1237233" y="2637535"/>
              <a:ext cx="895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K</a:t>
              </a:r>
              <a:endParaRPr lang="en-US" sz="1100">
                <a:effectLst/>
                <a:latin typeface="Carlito"/>
                <a:ea typeface="Carlito"/>
                <a:cs typeface="Carlito"/>
              </a:endParaRPr>
            </a:p>
          </xdr:txBody>
        </xdr:sp>
        <xdr:sp macro="" textlink="">
          <xdr:nvSpPr>
            <xdr:cNvPr id="84" name="Textbox 388">
              <a:extLst>
                <a:ext uri="{FF2B5EF4-FFF2-40B4-BE49-F238E27FC236}">
                  <a16:creationId xmlns:a16="http://schemas.microsoft.com/office/drawing/2014/main" id="{00000000-0008-0000-0C00-000054000000}"/>
                </a:ext>
              </a:extLst>
            </xdr:cNvPr>
            <xdr:cNvSpPr txBox="1"/>
          </xdr:nvSpPr>
          <xdr:spPr>
            <a:xfrm>
              <a:off x="991869" y="3722878"/>
              <a:ext cx="1403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W</a:t>
              </a:r>
              <a:endParaRPr lang="en-US" sz="1100">
                <a:effectLst/>
                <a:latin typeface="Carlito"/>
                <a:ea typeface="Carlito"/>
                <a:cs typeface="Carlito"/>
              </a:endParaRPr>
            </a:p>
          </xdr:txBody>
        </xdr:sp>
        <xdr:sp macro="" textlink="">
          <xdr:nvSpPr>
            <xdr:cNvPr id="85" name="Textbox 389">
              <a:extLst>
                <a:ext uri="{FF2B5EF4-FFF2-40B4-BE49-F238E27FC236}">
                  <a16:creationId xmlns:a16="http://schemas.microsoft.com/office/drawing/2014/main" id="{00000000-0008-0000-0C00-000055000000}"/>
                </a:ext>
              </a:extLst>
            </xdr:cNvPr>
            <xdr:cNvSpPr txBox="1"/>
          </xdr:nvSpPr>
          <xdr:spPr>
            <a:xfrm>
              <a:off x="1586864" y="71755"/>
              <a:ext cx="467995" cy="246379"/>
            </a:xfrm>
            <a:prstGeom prst="rect">
              <a:avLst/>
            </a:prstGeom>
            <a:solidFill>
              <a:srgbClr val="FFFFFF"/>
            </a:solidFill>
          </xdr:spPr>
          <xdr:txBody>
            <a:bodyPr wrap="square" lIns="0" tIns="0" rIns="0" bIns="0" rtlCol="0">
              <a:noAutofit/>
            </a:bodyPr>
            <a:lstStyle/>
            <a:p>
              <a:pPr marL="92075">
                <a:spcBef>
                  <a:spcPts val="375"/>
                </a:spcBef>
                <a:spcAft>
                  <a:spcPts val="0"/>
                </a:spcAft>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grpSp>
      <xdr:sp macro="" textlink="">
        <xdr:nvSpPr>
          <xdr:cNvPr id="86" name="Rectangle: Rounded Corners 85">
            <a:extLst>
              <a:ext uri="{FF2B5EF4-FFF2-40B4-BE49-F238E27FC236}">
                <a16:creationId xmlns:a16="http://schemas.microsoft.com/office/drawing/2014/main" id="{00000000-0008-0000-0C00-000056000000}"/>
              </a:ext>
            </a:extLst>
          </xdr:cNvPr>
          <xdr:cNvSpPr/>
        </xdr:nvSpPr>
        <xdr:spPr>
          <a:xfrm>
            <a:off x="4290060" y="1676400"/>
            <a:ext cx="1341120" cy="289560"/>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rgbClr val="FF0000"/>
                </a:solidFill>
              </a:rPr>
              <a:t>Stable</a:t>
            </a:r>
            <a:r>
              <a:rPr lang="en-US" sz="1100">
                <a:solidFill>
                  <a:sysClr val="windowText" lastClr="000000"/>
                </a:solidFill>
              </a:rPr>
              <a:t> Equilibrium </a:t>
            </a:r>
          </a:p>
        </xdr:txBody>
      </xdr:sp>
    </xdr:grpSp>
    <xdr:clientData/>
  </xdr:twoCellAnchor>
  <xdr:twoCellAnchor>
    <xdr:from>
      <xdr:col>10</xdr:col>
      <xdr:colOff>228600</xdr:colOff>
      <xdr:row>6</xdr:row>
      <xdr:rowOff>38101</xdr:rowOff>
    </xdr:from>
    <xdr:to>
      <xdr:col>13</xdr:col>
      <xdr:colOff>556260</xdr:colOff>
      <xdr:row>16</xdr:row>
      <xdr:rowOff>175260</xdr:rowOff>
    </xdr:to>
    <xdr:grpSp>
      <xdr:nvGrpSpPr>
        <xdr:cNvPr id="124" name="Group 123">
          <a:extLst>
            <a:ext uri="{FF2B5EF4-FFF2-40B4-BE49-F238E27FC236}">
              <a16:creationId xmlns:a16="http://schemas.microsoft.com/office/drawing/2014/main" id="{00000000-0008-0000-0C00-00007C000000}"/>
            </a:ext>
          </a:extLst>
        </xdr:cNvPr>
        <xdr:cNvGrpSpPr/>
      </xdr:nvGrpSpPr>
      <xdr:grpSpPr>
        <a:xfrm>
          <a:off x="6324600" y="1234441"/>
          <a:ext cx="2156460" cy="1965959"/>
          <a:chOff x="6789420" y="1005840"/>
          <a:chExt cx="2701290" cy="2789557"/>
        </a:xfrm>
      </xdr:grpSpPr>
      <xdr:grpSp>
        <xdr:nvGrpSpPr>
          <xdr:cNvPr id="88" name="Group 87">
            <a:extLst>
              <a:ext uri="{FF2B5EF4-FFF2-40B4-BE49-F238E27FC236}">
                <a16:creationId xmlns:a16="http://schemas.microsoft.com/office/drawing/2014/main" id="{00000000-0008-0000-0C00-000058000000}"/>
              </a:ext>
            </a:extLst>
          </xdr:cNvPr>
          <xdr:cNvGrpSpPr>
            <a:grpSpLocks/>
          </xdr:cNvGrpSpPr>
        </xdr:nvGrpSpPr>
        <xdr:grpSpPr>
          <a:xfrm>
            <a:off x="6858000" y="1005840"/>
            <a:ext cx="2632710" cy="2789557"/>
            <a:chOff x="0" y="0"/>
            <a:chExt cx="3524250" cy="3834130"/>
          </a:xfrm>
        </xdr:grpSpPr>
        <xdr:sp macro="" textlink="">
          <xdr:nvSpPr>
            <xdr:cNvPr id="89" name="Graphic 391">
              <a:extLst>
                <a:ext uri="{FF2B5EF4-FFF2-40B4-BE49-F238E27FC236}">
                  <a16:creationId xmlns:a16="http://schemas.microsoft.com/office/drawing/2014/main" id="{00000000-0008-0000-0C00-000059000000}"/>
                </a:ext>
              </a:extLst>
            </xdr:cNvPr>
            <xdr:cNvSpPr/>
          </xdr:nvSpPr>
          <xdr:spPr>
            <a:xfrm>
              <a:off x="0" y="1157537"/>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932"/>
                  </a:moveTo>
                  <a:lnTo>
                    <a:pt x="668019" y="824932"/>
                  </a:lnTo>
                </a:path>
                <a:path w="3524250" h="1846580">
                  <a:moveTo>
                    <a:pt x="167005" y="912562"/>
                  </a:moveTo>
                  <a:lnTo>
                    <a:pt x="524510" y="912562"/>
                  </a:lnTo>
                </a:path>
                <a:path w="3524250" h="1846580">
                  <a:moveTo>
                    <a:pt x="286385" y="995112"/>
                  </a:moveTo>
                  <a:lnTo>
                    <a:pt x="405765" y="995112"/>
                  </a:lnTo>
                </a:path>
                <a:path w="3524250" h="1846580">
                  <a:moveTo>
                    <a:pt x="2856230" y="833187"/>
                  </a:moveTo>
                  <a:lnTo>
                    <a:pt x="3524250" y="833187"/>
                  </a:lnTo>
                </a:path>
                <a:path w="3524250" h="1846580">
                  <a:moveTo>
                    <a:pt x="3023235" y="920817"/>
                  </a:moveTo>
                  <a:lnTo>
                    <a:pt x="3380740" y="920817"/>
                  </a:lnTo>
                </a:path>
                <a:path w="3524250" h="1846580">
                  <a:moveTo>
                    <a:pt x="3142615" y="1003367"/>
                  </a:moveTo>
                  <a:lnTo>
                    <a:pt x="3261995" y="1003367"/>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90" name="Graphic 392">
              <a:extLst>
                <a:ext uri="{FF2B5EF4-FFF2-40B4-BE49-F238E27FC236}">
                  <a16:creationId xmlns:a16="http://schemas.microsoft.com/office/drawing/2014/main" id="{00000000-0008-0000-0C00-00005A000000}"/>
                </a:ext>
              </a:extLst>
            </xdr:cNvPr>
            <xdr:cNvSpPr/>
          </xdr:nvSpPr>
          <xdr:spPr>
            <a:xfrm>
              <a:off x="1547494" y="2409825"/>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91" name="Image 393">
              <a:extLst>
                <a:ext uri="{FF2B5EF4-FFF2-40B4-BE49-F238E27FC236}">
                  <a16:creationId xmlns:a16="http://schemas.microsoft.com/office/drawing/2014/main" id="{00000000-0008-0000-0C00-00005B000000}"/>
                </a:ext>
              </a:extLst>
            </xdr:cNvPr>
            <xdr:cNvPicPr/>
          </xdr:nvPicPr>
          <xdr:blipFill>
            <a:blip xmlns:r="http://schemas.openxmlformats.org/officeDocument/2006/relationships" r:embed="rId13" cstate="print"/>
            <a:stretch>
              <a:fillRect/>
            </a:stretch>
          </xdr:blipFill>
          <xdr:spPr>
            <a:xfrm>
              <a:off x="1534794" y="2384425"/>
              <a:ext cx="90805" cy="90805"/>
            </a:xfrm>
            <a:prstGeom prst="rect">
              <a:avLst/>
            </a:prstGeom>
          </xdr:spPr>
        </xdr:pic>
        <xdr:sp macro="" textlink="">
          <xdr:nvSpPr>
            <xdr:cNvPr id="92" name="Graphic 394">
              <a:extLst>
                <a:ext uri="{FF2B5EF4-FFF2-40B4-BE49-F238E27FC236}">
                  <a16:creationId xmlns:a16="http://schemas.microsoft.com/office/drawing/2014/main" id="{00000000-0008-0000-0C00-00005C000000}"/>
                </a:ext>
              </a:extLst>
            </xdr:cNvPr>
            <xdr:cNvSpPr/>
          </xdr:nvSpPr>
          <xdr:spPr>
            <a:xfrm>
              <a:off x="1534794" y="23844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5" y="45339"/>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93" name="Graphic 395">
              <a:extLst>
                <a:ext uri="{FF2B5EF4-FFF2-40B4-BE49-F238E27FC236}">
                  <a16:creationId xmlns:a16="http://schemas.microsoft.com/office/drawing/2014/main" id="{00000000-0008-0000-0C00-00005D000000}"/>
                </a:ext>
              </a:extLst>
            </xdr:cNvPr>
            <xdr:cNvSpPr/>
          </xdr:nvSpPr>
          <xdr:spPr>
            <a:xfrm>
              <a:off x="1205864" y="228472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4" name="Graphic 396">
              <a:extLst>
                <a:ext uri="{FF2B5EF4-FFF2-40B4-BE49-F238E27FC236}">
                  <a16:creationId xmlns:a16="http://schemas.microsoft.com/office/drawing/2014/main" id="{00000000-0008-0000-0C00-00005E000000}"/>
                </a:ext>
              </a:extLst>
            </xdr:cNvPr>
            <xdr:cNvSpPr/>
          </xdr:nvSpPr>
          <xdr:spPr>
            <a:xfrm>
              <a:off x="1843404" y="24098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95" name="Image 397">
              <a:extLst>
                <a:ext uri="{FF2B5EF4-FFF2-40B4-BE49-F238E27FC236}">
                  <a16:creationId xmlns:a16="http://schemas.microsoft.com/office/drawing/2014/main" id="{00000000-0008-0000-0C00-00005F000000}"/>
                </a:ext>
              </a:extLst>
            </xdr:cNvPr>
            <xdr:cNvPicPr/>
          </xdr:nvPicPr>
          <xdr:blipFill>
            <a:blip xmlns:r="http://schemas.openxmlformats.org/officeDocument/2006/relationships" r:embed="rId14" cstate="print"/>
            <a:stretch>
              <a:fillRect/>
            </a:stretch>
          </xdr:blipFill>
          <xdr:spPr>
            <a:xfrm>
              <a:off x="1830704" y="2384425"/>
              <a:ext cx="90804" cy="90805"/>
            </a:xfrm>
            <a:prstGeom prst="rect">
              <a:avLst/>
            </a:prstGeom>
          </xdr:spPr>
        </xdr:pic>
        <xdr:sp macro="" textlink="">
          <xdr:nvSpPr>
            <xdr:cNvPr id="96" name="Graphic 398">
              <a:extLst>
                <a:ext uri="{FF2B5EF4-FFF2-40B4-BE49-F238E27FC236}">
                  <a16:creationId xmlns:a16="http://schemas.microsoft.com/office/drawing/2014/main" id="{00000000-0008-0000-0C00-000060000000}"/>
                </a:ext>
              </a:extLst>
            </xdr:cNvPr>
            <xdr:cNvSpPr/>
          </xdr:nvSpPr>
          <xdr:spPr>
            <a:xfrm>
              <a:off x="1830704" y="2384425"/>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97" name="Graphic 399">
              <a:extLst>
                <a:ext uri="{FF2B5EF4-FFF2-40B4-BE49-F238E27FC236}">
                  <a16:creationId xmlns:a16="http://schemas.microsoft.com/office/drawing/2014/main" id="{00000000-0008-0000-0C00-000061000000}"/>
                </a:ext>
              </a:extLst>
            </xdr:cNvPr>
            <xdr:cNvSpPr/>
          </xdr:nvSpPr>
          <xdr:spPr>
            <a:xfrm>
              <a:off x="1670685" y="2529839"/>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8" name="Graphic 400">
              <a:extLst>
                <a:ext uri="{FF2B5EF4-FFF2-40B4-BE49-F238E27FC236}">
                  <a16:creationId xmlns:a16="http://schemas.microsoft.com/office/drawing/2014/main" id="{00000000-0008-0000-0C00-000062000000}"/>
                </a:ext>
              </a:extLst>
            </xdr:cNvPr>
            <xdr:cNvSpPr/>
          </xdr:nvSpPr>
          <xdr:spPr>
            <a:xfrm>
              <a:off x="1844675" y="148399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99" name="Image 401">
              <a:extLst>
                <a:ext uri="{FF2B5EF4-FFF2-40B4-BE49-F238E27FC236}">
                  <a16:creationId xmlns:a16="http://schemas.microsoft.com/office/drawing/2014/main" id="{00000000-0008-0000-0C00-000063000000}"/>
                </a:ext>
              </a:extLst>
            </xdr:cNvPr>
            <xdr:cNvPicPr/>
          </xdr:nvPicPr>
          <xdr:blipFill>
            <a:blip xmlns:r="http://schemas.openxmlformats.org/officeDocument/2006/relationships" r:embed="rId15" cstate="print"/>
            <a:stretch>
              <a:fillRect/>
            </a:stretch>
          </xdr:blipFill>
          <xdr:spPr>
            <a:xfrm>
              <a:off x="1831975" y="1458594"/>
              <a:ext cx="90804" cy="90804"/>
            </a:xfrm>
            <a:prstGeom prst="rect">
              <a:avLst/>
            </a:prstGeom>
          </xdr:spPr>
        </xdr:pic>
        <xdr:sp macro="" textlink="">
          <xdr:nvSpPr>
            <xdr:cNvPr id="100" name="Graphic 402">
              <a:extLst>
                <a:ext uri="{FF2B5EF4-FFF2-40B4-BE49-F238E27FC236}">
                  <a16:creationId xmlns:a16="http://schemas.microsoft.com/office/drawing/2014/main" id="{00000000-0008-0000-0C00-000064000000}"/>
                </a:ext>
              </a:extLst>
            </xdr:cNvPr>
            <xdr:cNvSpPr/>
          </xdr:nvSpPr>
          <xdr:spPr>
            <a:xfrm>
              <a:off x="1831975" y="1458594"/>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01" name="Graphic 403">
              <a:extLst>
                <a:ext uri="{FF2B5EF4-FFF2-40B4-BE49-F238E27FC236}">
                  <a16:creationId xmlns:a16="http://schemas.microsoft.com/office/drawing/2014/main" id="{00000000-0008-0000-0C00-000065000000}"/>
                </a:ext>
              </a:extLst>
            </xdr:cNvPr>
            <xdr:cNvSpPr/>
          </xdr:nvSpPr>
          <xdr:spPr>
            <a:xfrm>
              <a:off x="1487805" y="1384300"/>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2" name="Graphic 404">
              <a:extLst>
                <a:ext uri="{FF2B5EF4-FFF2-40B4-BE49-F238E27FC236}">
                  <a16:creationId xmlns:a16="http://schemas.microsoft.com/office/drawing/2014/main" id="{00000000-0008-0000-0C00-000066000000}"/>
                </a:ext>
              </a:extLst>
            </xdr:cNvPr>
            <xdr:cNvSpPr/>
          </xdr:nvSpPr>
          <xdr:spPr>
            <a:xfrm>
              <a:off x="1118742" y="120650"/>
              <a:ext cx="1228725" cy="3713479"/>
            </a:xfrm>
            <a:custGeom>
              <a:avLst/>
              <a:gdLst/>
              <a:ahLst/>
              <a:cxnLst/>
              <a:rect l="l" t="t" r="r" b="b"/>
              <a:pathLst>
                <a:path w="1228725" h="3713479">
                  <a:moveTo>
                    <a:pt x="1185984" y="70476"/>
                  </a:moveTo>
                  <a:lnTo>
                    <a:pt x="1178178" y="94742"/>
                  </a:lnTo>
                  <a:lnTo>
                    <a:pt x="1177036" y="98044"/>
                  </a:lnTo>
                  <a:lnTo>
                    <a:pt x="1178940" y="101600"/>
                  </a:lnTo>
                  <a:lnTo>
                    <a:pt x="1182242" y="102743"/>
                  </a:lnTo>
                  <a:lnTo>
                    <a:pt x="1185545" y="103759"/>
                  </a:lnTo>
                  <a:lnTo>
                    <a:pt x="1189227" y="101981"/>
                  </a:lnTo>
                  <a:lnTo>
                    <a:pt x="1190244" y="98552"/>
                  </a:lnTo>
                  <a:lnTo>
                    <a:pt x="1198122" y="74409"/>
                  </a:lnTo>
                  <a:lnTo>
                    <a:pt x="1185984" y="70476"/>
                  </a:lnTo>
                  <a:close/>
                </a:path>
                <a:path w="1228725" h="3713479">
                  <a:moveTo>
                    <a:pt x="1223642" y="53340"/>
                  </a:moveTo>
                  <a:lnTo>
                    <a:pt x="1194562" y="53340"/>
                  </a:lnTo>
                  <a:lnTo>
                    <a:pt x="1197864" y="54356"/>
                  </a:lnTo>
                  <a:lnTo>
                    <a:pt x="1201292" y="55499"/>
                  </a:lnTo>
                  <a:lnTo>
                    <a:pt x="1203071" y="59055"/>
                  </a:lnTo>
                  <a:lnTo>
                    <a:pt x="1202054" y="62357"/>
                  </a:lnTo>
                  <a:lnTo>
                    <a:pt x="1198122" y="74409"/>
                  </a:lnTo>
                  <a:lnTo>
                    <a:pt x="1228344" y="84200"/>
                  </a:lnTo>
                  <a:lnTo>
                    <a:pt x="1223642" y="53340"/>
                  </a:lnTo>
                  <a:close/>
                </a:path>
                <a:path w="1228725" h="3713479">
                  <a:moveTo>
                    <a:pt x="1194562" y="53340"/>
                  </a:moveTo>
                  <a:lnTo>
                    <a:pt x="1191006" y="55118"/>
                  </a:lnTo>
                  <a:lnTo>
                    <a:pt x="1189863" y="58420"/>
                  </a:lnTo>
                  <a:lnTo>
                    <a:pt x="1185984" y="70476"/>
                  </a:lnTo>
                  <a:lnTo>
                    <a:pt x="1198122" y="74409"/>
                  </a:lnTo>
                  <a:lnTo>
                    <a:pt x="1202054" y="62357"/>
                  </a:lnTo>
                  <a:lnTo>
                    <a:pt x="1203071" y="59055"/>
                  </a:lnTo>
                  <a:lnTo>
                    <a:pt x="1201292" y="55499"/>
                  </a:lnTo>
                  <a:lnTo>
                    <a:pt x="1197864" y="54356"/>
                  </a:lnTo>
                  <a:lnTo>
                    <a:pt x="1194562" y="53340"/>
                  </a:lnTo>
                  <a:close/>
                </a:path>
                <a:path w="1228725" h="3713479">
                  <a:moveTo>
                    <a:pt x="1215516" y="0"/>
                  </a:moveTo>
                  <a:lnTo>
                    <a:pt x="1155827" y="60706"/>
                  </a:lnTo>
                  <a:lnTo>
                    <a:pt x="1185984" y="70476"/>
                  </a:lnTo>
                  <a:lnTo>
                    <a:pt x="1189863" y="58420"/>
                  </a:lnTo>
                  <a:lnTo>
                    <a:pt x="1191006" y="55118"/>
                  </a:lnTo>
                  <a:lnTo>
                    <a:pt x="1194562" y="53340"/>
                  </a:lnTo>
                  <a:lnTo>
                    <a:pt x="1223642" y="53340"/>
                  </a:lnTo>
                  <a:lnTo>
                    <a:pt x="1215516" y="0"/>
                  </a:lnTo>
                  <a:close/>
                </a:path>
                <a:path w="1228725" h="3713479">
                  <a:moveTo>
                    <a:pt x="1167257" y="137795"/>
                  </a:moveTo>
                  <a:lnTo>
                    <a:pt x="1163701" y="139573"/>
                  </a:lnTo>
                  <a:lnTo>
                    <a:pt x="1162558" y="142875"/>
                  </a:lnTo>
                  <a:lnTo>
                    <a:pt x="1162558" y="143002"/>
                  </a:lnTo>
                  <a:lnTo>
                    <a:pt x="1161414" y="146304"/>
                  </a:lnTo>
                  <a:lnTo>
                    <a:pt x="1163192" y="149860"/>
                  </a:lnTo>
                  <a:lnTo>
                    <a:pt x="1169797" y="152146"/>
                  </a:lnTo>
                  <a:lnTo>
                    <a:pt x="1173479" y="150368"/>
                  </a:lnTo>
                  <a:lnTo>
                    <a:pt x="1175765" y="143764"/>
                  </a:lnTo>
                  <a:lnTo>
                    <a:pt x="1173988" y="140081"/>
                  </a:lnTo>
                  <a:lnTo>
                    <a:pt x="1170559" y="138938"/>
                  </a:lnTo>
                  <a:lnTo>
                    <a:pt x="1167257" y="137795"/>
                  </a:lnTo>
                  <a:close/>
                </a:path>
                <a:path w="1228725" h="3713479">
                  <a:moveTo>
                    <a:pt x="1151509" y="186182"/>
                  </a:moveTo>
                  <a:lnTo>
                    <a:pt x="1147952" y="188087"/>
                  </a:lnTo>
                  <a:lnTo>
                    <a:pt x="1146810" y="191389"/>
                  </a:lnTo>
                  <a:lnTo>
                    <a:pt x="1135126" y="227584"/>
                  </a:lnTo>
                  <a:lnTo>
                    <a:pt x="1133983" y="230886"/>
                  </a:lnTo>
                  <a:lnTo>
                    <a:pt x="1135888" y="234569"/>
                  </a:lnTo>
                  <a:lnTo>
                    <a:pt x="1139189" y="235585"/>
                  </a:lnTo>
                  <a:lnTo>
                    <a:pt x="1142491" y="236728"/>
                  </a:lnTo>
                  <a:lnTo>
                    <a:pt x="1146175" y="234823"/>
                  </a:lnTo>
                  <a:lnTo>
                    <a:pt x="1147190" y="231521"/>
                  </a:lnTo>
                  <a:lnTo>
                    <a:pt x="1159002" y="195325"/>
                  </a:lnTo>
                  <a:lnTo>
                    <a:pt x="1160017" y="191897"/>
                  </a:lnTo>
                  <a:lnTo>
                    <a:pt x="1158239" y="188341"/>
                  </a:lnTo>
                  <a:lnTo>
                    <a:pt x="1154811" y="187325"/>
                  </a:lnTo>
                  <a:lnTo>
                    <a:pt x="1151509" y="186182"/>
                  </a:lnTo>
                  <a:close/>
                </a:path>
                <a:path w="1228725" h="3713479">
                  <a:moveTo>
                    <a:pt x="1124203" y="270764"/>
                  </a:moveTo>
                  <a:lnTo>
                    <a:pt x="1120648" y="272542"/>
                  </a:lnTo>
                  <a:lnTo>
                    <a:pt x="1118362" y="279146"/>
                  </a:lnTo>
                  <a:lnTo>
                    <a:pt x="1120139" y="282829"/>
                  </a:lnTo>
                  <a:lnTo>
                    <a:pt x="1123441" y="283972"/>
                  </a:lnTo>
                  <a:lnTo>
                    <a:pt x="1126744" y="284988"/>
                  </a:lnTo>
                  <a:lnTo>
                    <a:pt x="1130427" y="283337"/>
                  </a:lnTo>
                  <a:lnTo>
                    <a:pt x="1131570" y="279908"/>
                  </a:lnTo>
                  <a:lnTo>
                    <a:pt x="1132713" y="276606"/>
                  </a:lnTo>
                  <a:lnTo>
                    <a:pt x="1130935" y="273050"/>
                  </a:lnTo>
                  <a:lnTo>
                    <a:pt x="1127633" y="271907"/>
                  </a:lnTo>
                  <a:lnTo>
                    <a:pt x="1124203" y="270764"/>
                  </a:lnTo>
                  <a:close/>
                </a:path>
                <a:path w="1228725" h="3713479">
                  <a:moveTo>
                    <a:pt x="1108456" y="319150"/>
                  </a:moveTo>
                  <a:lnTo>
                    <a:pt x="1104900" y="320929"/>
                  </a:lnTo>
                  <a:lnTo>
                    <a:pt x="1103757" y="324231"/>
                  </a:lnTo>
                  <a:lnTo>
                    <a:pt x="1092073" y="360553"/>
                  </a:lnTo>
                  <a:lnTo>
                    <a:pt x="1091057" y="363855"/>
                  </a:lnTo>
                  <a:lnTo>
                    <a:pt x="1092835" y="367411"/>
                  </a:lnTo>
                  <a:lnTo>
                    <a:pt x="1096137" y="368554"/>
                  </a:lnTo>
                  <a:lnTo>
                    <a:pt x="1099439" y="369570"/>
                  </a:lnTo>
                  <a:lnTo>
                    <a:pt x="1103122" y="367792"/>
                  </a:lnTo>
                  <a:lnTo>
                    <a:pt x="1104138" y="364490"/>
                  </a:lnTo>
                  <a:lnTo>
                    <a:pt x="1115949" y="328168"/>
                  </a:lnTo>
                  <a:lnTo>
                    <a:pt x="1116964" y="324866"/>
                  </a:lnTo>
                  <a:lnTo>
                    <a:pt x="1115187" y="321310"/>
                  </a:lnTo>
                  <a:lnTo>
                    <a:pt x="1111758" y="320167"/>
                  </a:lnTo>
                  <a:lnTo>
                    <a:pt x="1108456" y="319150"/>
                  </a:lnTo>
                  <a:close/>
                </a:path>
                <a:path w="1228725" h="3713479">
                  <a:moveTo>
                    <a:pt x="1081151" y="403606"/>
                  </a:moveTo>
                  <a:lnTo>
                    <a:pt x="1077595" y="405384"/>
                  </a:lnTo>
                  <a:lnTo>
                    <a:pt x="1076452" y="408686"/>
                  </a:lnTo>
                  <a:lnTo>
                    <a:pt x="1075309" y="412115"/>
                  </a:lnTo>
                  <a:lnTo>
                    <a:pt x="1077087" y="415671"/>
                  </a:lnTo>
                  <a:lnTo>
                    <a:pt x="1083690" y="417957"/>
                  </a:lnTo>
                  <a:lnTo>
                    <a:pt x="1087374" y="416179"/>
                  </a:lnTo>
                  <a:lnTo>
                    <a:pt x="1089660" y="409575"/>
                  </a:lnTo>
                  <a:lnTo>
                    <a:pt x="1087882" y="405892"/>
                  </a:lnTo>
                  <a:lnTo>
                    <a:pt x="1084579" y="404749"/>
                  </a:lnTo>
                  <a:lnTo>
                    <a:pt x="1081151" y="403606"/>
                  </a:lnTo>
                  <a:close/>
                </a:path>
                <a:path w="1228725" h="3713479">
                  <a:moveTo>
                    <a:pt x="1065402" y="451993"/>
                  </a:moveTo>
                  <a:lnTo>
                    <a:pt x="1061847" y="453898"/>
                  </a:lnTo>
                  <a:lnTo>
                    <a:pt x="1060831" y="457200"/>
                  </a:lnTo>
                  <a:lnTo>
                    <a:pt x="1049020" y="493395"/>
                  </a:lnTo>
                  <a:lnTo>
                    <a:pt x="1048003" y="496824"/>
                  </a:lnTo>
                  <a:lnTo>
                    <a:pt x="1049782" y="500380"/>
                  </a:lnTo>
                  <a:lnTo>
                    <a:pt x="1053084" y="501396"/>
                  </a:lnTo>
                  <a:lnTo>
                    <a:pt x="1056513" y="502539"/>
                  </a:lnTo>
                  <a:lnTo>
                    <a:pt x="1060069" y="500634"/>
                  </a:lnTo>
                  <a:lnTo>
                    <a:pt x="1061085" y="497332"/>
                  </a:lnTo>
                  <a:lnTo>
                    <a:pt x="1072896" y="461137"/>
                  </a:lnTo>
                  <a:lnTo>
                    <a:pt x="1073912" y="457708"/>
                  </a:lnTo>
                  <a:lnTo>
                    <a:pt x="1072134" y="454152"/>
                  </a:lnTo>
                  <a:lnTo>
                    <a:pt x="1068704" y="453136"/>
                  </a:lnTo>
                  <a:lnTo>
                    <a:pt x="1065402" y="451993"/>
                  </a:lnTo>
                  <a:close/>
                </a:path>
                <a:path w="1228725" h="3713479">
                  <a:moveTo>
                    <a:pt x="1038225" y="536575"/>
                  </a:moveTo>
                  <a:lnTo>
                    <a:pt x="1034541" y="538353"/>
                  </a:lnTo>
                  <a:lnTo>
                    <a:pt x="1032256" y="544957"/>
                  </a:lnTo>
                  <a:lnTo>
                    <a:pt x="1034034" y="548640"/>
                  </a:lnTo>
                  <a:lnTo>
                    <a:pt x="1040638" y="550926"/>
                  </a:lnTo>
                  <a:lnTo>
                    <a:pt x="1044321" y="549148"/>
                  </a:lnTo>
                  <a:lnTo>
                    <a:pt x="1045463" y="545846"/>
                  </a:lnTo>
                  <a:lnTo>
                    <a:pt x="1046607" y="542417"/>
                  </a:lnTo>
                  <a:lnTo>
                    <a:pt x="1044828" y="538861"/>
                  </a:lnTo>
                  <a:lnTo>
                    <a:pt x="1038225" y="536575"/>
                  </a:lnTo>
                  <a:close/>
                </a:path>
                <a:path w="1228725" h="3713479">
                  <a:moveTo>
                    <a:pt x="1022350" y="584962"/>
                  </a:moveTo>
                  <a:lnTo>
                    <a:pt x="1018794" y="586740"/>
                  </a:lnTo>
                  <a:lnTo>
                    <a:pt x="1017777" y="590169"/>
                  </a:lnTo>
                  <a:lnTo>
                    <a:pt x="1005966" y="626364"/>
                  </a:lnTo>
                  <a:lnTo>
                    <a:pt x="1004951" y="629666"/>
                  </a:lnTo>
                  <a:lnTo>
                    <a:pt x="1006728" y="633222"/>
                  </a:lnTo>
                  <a:lnTo>
                    <a:pt x="1010031" y="634365"/>
                  </a:lnTo>
                  <a:lnTo>
                    <a:pt x="1013460" y="635381"/>
                  </a:lnTo>
                  <a:lnTo>
                    <a:pt x="1017015" y="633603"/>
                  </a:lnTo>
                  <a:lnTo>
                    <a:pt x="1018032" y="630301"/>
                  </a:lnTo>
                  <a:lnTo>
                    <a:pt x="1029842" y="593979"/>
                  </a:lnTo>
                  <a:lnTo>
                    <a:pt x="1030859" y="590677"/>
                  </a:lnTo>
                  <a:lnTo>
                    <a:pt x="1029081" y="587121"/>
                  </a:lnTo>
                  <a:lnTo>
                    <a:pt x="1025778" y="585978"/>
                  </a:lnTo>
                  <a:lnTo>
                    <a:pt x="1022350" y="584962"/>
                  </a:lnTo>
                  <a:close/>
                </a:path>
                <a:path w="1228725" h="3713479">
                  <a:moveTo>
                    <a:pt x="995172" y="669544"/>
                  </a:moveTo>
                  <a:lnTo>
                    <a:pt x="991488" y="671195"/>
                  </a:lnTo>
                  <a:lnTo>
                    <a:pt x="990346" y="674624"/>
                  </a:lnTo>
                  <a:lnTo>
                    <a:pt x="989202" y="677926"/>
                  </a:lnTo>
                  <a:lnTo>
                    <a:pt x="990981" y="681482"/>
                  </a:lnTo>
                  <a:lnTo>
                    <a:pt x="997585" y="683768"/>
                  </a:lnTo>
                  <a:lnTo>
                    <a:pt x="1001267" y="681990"/>
                  </a:lnTo>
                  <a:lnTo>
                    <a:pt x="1003553" y="675386"/>
                  </a:lnTo>
                  <a:lnTo>
                    <a:pt x="1001776" y="671830"/>
                  </a:lnTo>
                  <a:lnTo>
                    <a:pt x="995172" y="669544"/>
                  </a:lnTo>
                  <a:close/>
                </a:path>
                <a:path w="1228725" h="3713479">
                  <a:moveTo>
                    <a:pt x="979297" y="717804"/>
                  </a:moveTo>
                  <a:lnTo>
                    <a:pt x="975740" y="719709"/>
                  </a:lnTo>
                  <a:lnTo>
                    <a:pt x="974725" y="723011"/>
                  </a:lnTo>
                  <a:lnTo>
                    <a:pt x="962913" y="759206"/>
                  </a:lnTo>
                  <a:lnTo>
                    <a:pt x="961898" y="762635"/>
                  </a:lnTo>
                  <a:lnTo>
                    <a:pt x="963676" y="766191"/>
                  </a:lnTo>
                  <a:lnTo>
                    <a:pt x="966977" y="767207"/>
                  </a:lnTo>
                  <a:lnTo>
                    <a:pt x="970407" y="768350"/>
                  </a:lnTo>
                  <a:lnTo>
                    <a:pt x="973963" y="766572"/>
                  </a:lnTo>
                  <a:lnTo>
                    <a:pt x="974978" y="763143"/>
                  </a:lnTo>
                  <a:lnTo>
                    <a:pt x="986789" y="726948"/>
                  </a:lnTo>
                  <a:lnTo>
                    <a:pt x="987806" y="723646"/>
                  </a:lnTo>
                  <a:lnTo>
                    <a:pt x="986027" y="719963"/>
                  </a:lnTo>
                  <a:lnTo>
                    <a:pt x="982726" y="718947"/>
                  </a:lnTo>
                  <a:lnTo>
                    <a:pt x="979297" y="717804"/>
                  </a:lnTo>
                  <a:close/>
                </a:path>
                <a:path w="1228725" h="3713479">
                  <a:moveTo>
                    <a:pt x="952119" y="802386"/>
                  </a:moveTo>
                  <a:lnTo>
                    <a:pt x="948436" y="804164"/>
                  </a:lnTo>
                  <a:lnTo>
                    <a:pt x="946150" y="810768"/>
                  </a:lnTo>
                  <a:lnTo>
                    <a:pt x="947927" y="814451"/>
                  </a:lnTo>
                  <a:lnTo>
                    <a:pt x="954532" y="816737"/>
                  </a:lnTo>
                  <a:lnTo>
                    <a:pt x="958214" y="814959"/>
                  </a:lnTo>
                  <a:lnTo>
                    <a:pt x="960501" y="808355"/>
                  </a:lnTo>
                  <a:lnTo>
                    <a:pt x="958723" y="804672"/>
                  </a:lnTo>
                  <a:lnTo>
                    <a:pt x="952119" y="802386"/>
                  </a:lnTo>
                  <a:close/>
                </a:path>
                <a:path w="1228725" h="3713479">
                  <a:moveTo>
                    <a:pt x="936244" y="850773"/>
                  </a:moveTo>
                  <a:lnTo>
                    <a:pt x="932688" y="852551"/>
                  </a:lnTo>
                  <a:lnTo>
                    <a:pt x="931672" y="855980"/>
                  </a:lnTo>
                  <a:lnTo>
                    <a:pt x="919861" y="892175"/>
                  </a:lnTo>
                  <a:lnTo>
                    <a:pt x="918845" y="895477"/>
                  </a:lnTo>
                  <a:lnTo>
                    <a:pt x="920623" y="899160"/>
                  </a:lnTo>
                  <a:lnTo>
                    <a:pt x="923925" y="900176"/>
                  </a:lnTo>
                  <a:lnTo>
                    <a:pt x="927353" y="901319"/>
                  </a:lnTo>
                  <a:lnTo>
                    <a:pt x="930910" y="899414"/>
                  </a:lnTo>
                  <a:lnTo>
                    <a:pt x="931926" y="896112"/>
                  </a:lnTo>
                  <a:lnTo>
                    <a:pt x="943737" y="859790"/>
                  </a:lnTo>
                  <a:lnTo>
                    <a:pt x="944752" y="856488"/>
                  </a:lnTo>
                  <a:lnTo>
                    <a:pt x="942975" y="852932"/>
                  </a:lnTo>
                  <a:lnTo>
                    <a:pt x="939673" y="851916"/>
                  </a:lnTo>
                  <a:lnTo>
                    <a:pt x="936244" y="850773"/>
                  </a:lnTo>
                  <a:close/>
                </a:path>
                <a:path w="1228725" h="3713479">
                  <a:moveTo>
                    <a:pt x="909065" y="935355"/>
                  </a:moveTo>
                  <a:lnTo>
                    <a:pt x="905383" y="937133"/>
                  </a:lnTo>
                  <a:lnTo>
                    <a:pt x="903097" y="943737"/>
                  </a:lnTo>
                  <a:lnTo>
                    <a:pt x="904875" y="947293"/>
                  </a:lnTo>
                  <a:lnTo>
                    <a:pt x="911478" y="949579"/>
                  </a:lnTo>
                  <a:lnTo>
                    <a:pt x="915162" y="947801"/>
                  </a:lnTo>
                  <a:lnTo>
                    <a:pt x="917448" y="941197"/>
                  </a:lnTo>
                  <a:lnTo>
                    <a:pt x="915670" y="937641"/>
                  </a:lnTo>
                  <a:lnTo>
                    <a:pt x="909065" y="935355"/>
                  </a:lnTo>
                  <a:close/>
                </a:path>
                <a:path w="1228725" h="3713479">
                  <a:moveTo>
                    <a:pt x="893190" y="983742"/>
                  </a:moveTo>
                  <a:lnTo>
                    <a:pt x="889635" y="985520"/>
                  </a:lnTo>
                  <a:lnTo>
                    <a:pt x="888619" y="988822"/>
                  </a:lnTo>
                  <a:lnTo>
                    <a:pt x="876808" y="1025144"/>
                  </a:lnTo>
                  <a:lnTo>
                    <a:pt x="875791" y="1028446"/>
                  </a:lnTo>
                  <a:lnTo>
                    <a:pt x="877570" y="1032002"/>
                  </a:lnTo>
                  <a:lnTo>
                    <a:pt x="880872" y="1033145"/>
                  </a:lnTo>
                  <a:lnTo>
                    <a:pt x="884301" y="1034161"/>
                  </a:lnTo>
                  <a:lnTo>
                    <a:pt x="887857" y="1032383"/>
                  </a:lnTo>
                  <a:lnTo>
                    <a:pt x="888873" y="1028954"/>
                  </a:lnTo>
                  <a:lnTo>
                    <a:pt x="900684" y="992759"/>
                  </a:lnTo>
                  <a:lnTo>
                    <a:pt x="901700" y="989457"/>
                  </a:lnTo>
                  <a:lnTo>
                    <a:pt x="899922" y="985901"/>
                  </a:lnTo>
                  <a:lnTo>
                    <a:pt x="896620" y="984758"/>
                  </a:lnTo>
                  <a:lnTo>
                    <a:pt x="893190" y="983742"/>
                  </a:lnTo>
                  <a:close/>
                </a:path>
                <a:path w="1228725" h="3713479">
                  <a:moveTo>
                    <a:pt x="866013" y="1068197"/>
                  </a:moveTo>
                  <a:lnTo>
                    <a:pt x="862329" y="1069975"/>
                  </a:lnTo>
                  <a:lnTo>
                    <a:pt x="861187" y="1073277"/>
                  </a:lnTo>
                  <a:lnTo>
                    <a:pt x="860044" y="1076706"/>
                  </a:lnTo>
                  <a:lnTo>
                    <a:pt x="861822" y="1080262"/>
                  </a:lnTo>
                  <a:lnTo>
                    <a:pt x="868426" y="1082548"/>
                  </a:lnTo>
                  <a:lnTo>
                    <a:pt x="872109" y="1080770"/>
                  </a:lnTo>
                  <a:lnTo>
                    <a:pt x="874395" y="1074166"/>
                  </a:lnTo>
                  <a:lnTo>
                    <a:pt x="872616" y="1070483"/>
                  </a:lnTo>
                  <a:lnTo>
                    <a:pt x="866013" y="1068197"/>
                  </a:lnTo>
                  <a:close/>
                </a:path>
                <a:path w="1228725" h="3713479">
                  <a:moveTo>
                    <a:pt x="850138" y="1116584"/>
                  </a:moveTo>
                  <a:lnTo>
                    <a:pt x="846582" y="1118489"/>
                  </a:lnTo>
                  <a:lnTo>
                    <a:pt x="845565" y="1121791"/>
                  </a:lnTo>
                  <a:lnTo>
                    <a:pt x="833754" y="1157986"/>
                  </a:lnTo>
                  <a:lnTo>
                    <a:pt x="832738" y="1161288"/>
                  </a:lnTo>
                  <a:lnTo>
                    <a:pt x="834516" y="1164971"/>
                  </a:lnTo>
                  <a:lnTo>
                    <a:pt x="837819" y="1165987"/>
                  </a:lnTo>
                  <a:lnTo>
                    <a:pt x="841248" y="1167130"/>
                  </a:lnTo>
                  <a:lnTo>
                    <a:pt x="844803" y="1165225"/>
                  </a:lnTo>
                  <a:lnTo>
                    <a:pt x="845820" y="1161923"/>
                  </a:lnTo>
                  <a:lnTo>
                    <a:pt x="857631" y="1125728"/>
                  </a:lnTo>
                  <a:lnTo>
                    <a:pt x="858647" y="1122299"/>
                  </a:lnTo>
                  <a:lnTo>
                    <a:pt x="856869" y="1118743"/>
                  </a:lnTo>
                  <a:lnTo>
                    <a:pt x="853566" y="1117727"/>
                  </a:lnTo>
                  <a:lnTo>
                    <a:pt x="850138" y="1116584"/>
                  </a:lnTo>
                  <a:close/>
                </a:path>
                <a:path w="1228725" h="3713479">
                  <a:moveTo>
                    <a:pt x="822960" y="1201166"/>
                  </a:moveTo>
                  <a:lnTo>
                    <a:pt x="819276" y="1202944"/>
                  </a:lnTo>
                  <a:lnTo>
                    <a:pt x="816990" y="1209548"/>
                  </a:lnTo>
                  <a:lnTo>
                    <a:pt x="818769" y="1213231"/>
                  </a:lnTo>
                  <a:lnTo>
                    <a:pt x="825373" y="1215517"/>
                  </a:lnTo>
                  <a:lnTo>
                    <a:pt x="829056" y="1213739"/>
                  </a:lnTo>
                  <a:lnTo>
                    <a:pt x="830199" y="1210437"/>
                  </a:lnTo>
                  <a:lnTo>
                    <a:pt x="831341" y="1207008"/>
                  </a:lnTo>
                  <a:lnTo>
                    <a:pt x="829563" y="1203452"/>
                  </a:lnTo>
                  <a:lnTo>
                    <a:pt x="822960" y="1201166"/>
                  </a:lnTo>
                  <a:close/>
                </a:path>
                <a:path w="1228725" h="3713479">
                  <a:moveTo>
                    <a:pt x="807085" y="1249553"/>
                  </a:moveTo>
                  <a:lnTo>
                    <a:pt x="803528" y="1251331"/>
                  </a:lnTo>
                  <a:lnTo>
                    <a:pt x="802513" y="1254633"/>
                  </a:lnTo>
                  <a:lnTo>
                    <a:pt x="790701" y="1290955"/>
                  </a:lnTo>
                  <a:lnTo>
                    <a:pt x="789686" y="1294257"/>
                  </a:lnTo>
                  <a:lnTo>
                    <a:pt x="791463" y="1297813"/>
                  </a:lnTo>
                  <a:lnTo>
                    <a:pt x="794765" y="1298956"/>
                  </a:lnTo>
                  <a:lnTo>
                    <a:pt x="798195" y="1299972"/>
                  </a:lnTo>
                  <a:lnTo>
                    <a:pt x="801751" y="1298194"/>
                  </a:lnTo>
                  <a:lnTo>
                    <a:pt x="802766" y="1294892"/>
                  </a:lnTo>
                  <a:lnTo>
                    <a:pt x="814577" y="1258570"/>
                  </a:lnTo>
                  <a:lnTo>
                    <a:pt x="815594" y="1255268"/>
                  </a:lnTo>
                  <a:lnTo>
                    <a:pt x="813815" y="1251712"/>
                  </a:lnTo>
                  <a:lnTo>
                    <a:pt x="810513" y="1250569"/>
                  </a:lnTo>
                  <a:lnTo>
                    <a:pt x="807085" y="1249553"/>
                  </a:lnTo>
                  <a:close/>
                </a:path>
                <a:path w="1228725" h="3713479">
                  <a:moveTo>
                    <a:pt x="779907" y="1334008"/>
                  </a:moveTo>
                  <a:lnTo>
                    <a:pt x="776224" y="1335786"/>
                  </a:lnTo>
                  <a:lnTo>
                    <a:pt x="775081" y="1339088"/>
                  </a:lnTo>
                  <a:lnTo>
                    <a:pt x="773938" y="1342517"/>
                  </a:lnTo>
                  <a:lnTo>
                    <a:pt x="775715" y="1346073"/>
                  </a:lnTo>
                  <a:lnTo>
                    <a:pt x="782320" y="1348359"/>
                  </a:lnTo>
                  <a:lnTo>
                    <a:pt x="786002" y="1346581"/>
                  </a:lnTo>
                  <a:lnTo>
                    <a:pt x="788288" y="1339977"/>
                  </a:lnTo>
                  <a:lnTo>
                    <a:pt x="786511" y="1336294"/>
                  </a:lnTo>
                  <a:lnTo>
                    <a:pt x="779907" y="1334008"/>
                  </a:lnTo>
                  <a:close/>
                </a:path>
                <a:path w="1228725" h="3713479">
                  <a:moveTo>
                    <a:pt x="764159" y="1382395"/>
                  </a:moveTo>
                  <a:lnTo>
                    <a:pt x="760476" y="1384300"/>
                  </a:lnTo>
                  <a:lnTo>
                    <a:pt x="759460" y="1387602"/>
                  </a:lnTo>
                  <a:lnTo>
                    <a:pt x="747649" y="1423797"/>
                  </a:lnTo>
                  <a:lnTo>
                    <a:pt x="746633" y="1427226"/>
                  </a:lnTo>
                  <a:lnTo>
                    <a:pt x="748411" y="1430782"/>
                  </a:lnTo>
                  <a:lnTo>
                    <a:pt x="751839" y="1431798"/>
                  </a:lnTo>
                  <a:lnTo>
                    <a:pt x="755141" y="1432941"/>
                  </a:lnTo>
                  <a:lnTo>
                    <a:pt x="758698" y="1431036"/>
                  </a:lnTo>
                  <a:lnTo>
                    <a:pt x="759713" y="1427734"/>
                  </a:lnTo>
                  <a:lnTo>
                    <a:pt x="771525" y="1391539"/>
                  </a:lnTo>
                  <a:lnTo>
                    <a:pt x="772540" y="1388237"/>
                  </a:lnTo>
                  <a:lnTo>
                    <a:pt x="770763" y="1384554"/>
                  </a:lnTo>
                  <a:lnTo>
                    <a:pt x="767461" y="1383538"/>
                  </a:lnTo>
                  <a:lnTo>
                    <a:pt x="764159" y="1382395"/>
                  </a:lnTo>
                  <a:close/>
                </a:path>
                <a:path w="1228725" h="3713479">
                  <a:moveTo>
                    <a:pt x="736853" y="1466977"/>
                  </a:moveTo>
                  <a:lnTo>
                    <a:pt x="733171" y="1468755"/>
                  </a:lnTo>
                  <a:lnTo>
                    <a:pt x="730885" y="1475359"/>
                  </a:lnTo>
                  <a:lnTo>
                    <a:pt x="732663" y="1479042"/>
                  </a:lnTo>
                  <a:lnTo>
                    <a:pt x="735964" y="1480185"/>
                  </a:lnTo>
                  <a:lnTo>
                    <a:pt x="739394" y="1481328"/>
                  </a:lnTo>
                  <a:lnTo>
                    <a:pt x="742950" y="1479550"/>
                  </a:lnTo>
                  <a:lnTo>
                    <a:pt x="744092" y="1476248"/>
                  </a:lnTo>
                  <a:lnTo>
                    <a:pt x="745236" y="1472819"/>
                  </a:lnTo>
                  <a:lnTo>
                    <a:pt x="743458" y="1469263"/>
                  </a:lnTo>
                  <a:lnTo>
                    <a:pt x="736853" y="1466977"/>
                  </a:lnTo>
                  <a:close/>
                </a:path>
                <a:path w="1228725" h="3713479">
                  <a:moveTo>
                    <a:pt x="721106" y="1515364"/>
                  </a:moveTo>
                  <a:lnTo>
                    <a:pt x="717423" y="1517142"/>
                  </a:lnTo>
                  <a:lnTo>
                    <a:pt x="716407" y="1520571"/>
                  </a:lnTo>
                  <a:lnTo>
                    <a:pt x="704596" y="1556766"/>
                  </a:lnTo>
                  <a:lnTo>
                    <a:pt x="703579" y="1560068"/>
                  </a:lnTo>
                  <a:lnTo>
                    <a:pt x="705358" y="1563624"/>
                  </a:lnTo>
                  <a:lnTo>
                    <a:pt x="708787" y="1564767"/>
                  </a:lnTo>
                  <a:lnTo>
                    <a:pt x="712088" y="1565783"/>
                  </a:lnTo>
                  <a:lnTo>
                    <a:pt x="715645" y="1564005"/>
                  </a:lnTo>
                  <a:lnTo>
                    <a:pt x="716788" y="1560703"/>
                  </a:lnTo>
                  <a:lnTo>
                    <a:pt x="728472" y="1524381"/>
                  </a:lnTo>
                  <a:lnTo>
                    <a:pt x="729488" y="1521079"/>
                  </a:lnTo>
                  <a:lnTo>
                    <a:pt x="727710" y="1517523"/>
                  </a:lnTo>
                  <a:lnTo>
                    <a:pt x="724408" y="1516380"/>
                  </a:lnTo>
                  <a:lnTo>
                    <a:pt x="721106" y="1515364"/>
                  </a:lnTo>
                  <a:close/>
                </a:path>
                <a:path w="1228725" h="3713479">
                  <a:moveTo>
                    <a:pt x="693801" y="1599946"/>
                  </a:moveTo>
                  <a:lnTo>
                    <a:pt x="690117" y="1601724"/>
                  </a:lnTo>
                  <a:lnTo>
                    <a:pt x="687832" y="1608328"/>
                  </a:lnTo>
                  <a:lnTo>
                    <a:pt x="689610" y="1611884"/>
                  </a:lnTo>
                  <a:lnTo>
                    <a:pt x="692912" y="1613027"/>
                  </a:lnTo>
                  <a:lnTo>
                    <a:pt x="696340" y="1614170"/>
                  </a:lnTo>
                  <a:lnTo>
                    <a:pt x="699897" y="1612392"/>
                  </a:lnTo>
                  <a:lnTo>
                    <a:pt x="702183" y="1605788"/>
                  </a:lnTo>
                  <a:lnTo>
                    <a:pt x="700404" y="1602232"/>
                  </a:lnTo>
                  <a:lnTo>
                    <a:pt x="693801" y="1599946"/>
                  </a:lnTo>
                  <a:close/>
                </a:path>
                <a:path w="1228725" h="3713479">
                  <a:moveTo>
                    <a:pt x="678052" y="1648206"/>
                  </a:moveTo>
                  <a:lnTo>
                    <a:pt x="674370" y="1650111"/>
                  </a:lnTo>
                  <a:lnTo>
                    <a:pt x="673353" y="1653413"/>
                  </a:lnTo>
                  <a:lnTo>
                    <a:pt x="661542" y="1689735"/>
                  </a:lnTo>
                  <a:lnTo>
                    <a:pt x="660526" y="1693037"/>
                  </a:lnTo>
                  <a:lnTo>
                    <a:pt x="662304" y="1696593"/>
                  </a:lnTo>
                  <a:lnTo>
                    <a:pt x="665734" y="1697736"/>
                  </a:lnTo>
                  <a:lnTo>
                    <a:pt x="669036" y="1698752"/>
                  </a:lnTo>
                  <a:lnTo>
                    <a:pt x="672591" y="1696974"/>
                  </a:lnTo>
                  <a:lnTo>
                    <a:pt x="673735" y="1693545"/>
                  </a:lnTo>
                  <a:lnTo>
                    <a:pt x="685419" y="1657350"/>
                  </a:lnTo>
                  <a:lnTo>
                    <a:pt x="686562" y="1654048"/>
                  </a:lnTo>
                  <a:lnTo>
                    <a:pt x="684657" y="1650365"/>
                  </a:lnTo>
                  <a:lnTo>
                    <a:pt x="681354" y="1649349"/>
                  </a:lnTo>
                  <a:lnTo>
                    <a:pt x="678052" y="1648206"/>
                  </a:lnTo>
                  <a:close/>
                </a:path>
                <a:path w="1228725" h="3713479">
                  <a:moveTo>
                    <a:pt x="650748" y="1732788"/>
                  </a:moveTo>
                  <a:lnTo>
                    <a:pt x="647064" y="1734566"/>
                  </a:lnTo>
                  <a:lnTo>
                    <a:pt x="644778" y="1741170"/>
                  </a:lnTo>
                  <a:lnTo>
                    <a:pt x="646557" y="1744853"/>
                  </a:lnTo>
                  <a:lnTo>
                    <a:pt x="649859" y="1745996"/>
                  </a:lnTo>
                  <a:lnTo>
                    <a:pt x="653288" y="1747139"/>
                  </a:lnTo>
                  <a:lnTo>
                    <a:pt x="656844" y="1745361"/>
                  </a:lnTo>
                  <a:lnTo>
                    <a:pt x="659129" y="1738757"/>
                  </a:lnTo>
                  <a:lnTo>
                    <a:pt x="657351" y="1735074"/>
                  </a:lnTo>
                  <a:lnTo>
                    <a:pt x="650748" y="1732788"/>
                  </a:lnTo>
                  <a:close/>
                </a:path>
                <a:path w="1228725" h="3713479">
                  <a:moveTo>
                    <a:pt x="635000" y="1781175"/>
                  </a:moveTo>
                  <a:lnTo>
                    <a:pt x="631316" y="1782953"/>
                  </a:lnTo>
                  <a:lnTo>
                    <a:pt x="630301" y="1786382"/>
                  </a:lnTo>
                  <a:lnTo>
                    <a:pt x="618489" y="1822577"/>
                  </a:lnTo>
                  <a:lnTo>
                    <a:pt x="617474" y="1825879"/>
                  </a:lnTo>
                  <a:lnTo>
                    <a:pt x="619251" y="1829562"/>
                  </a:lnTo>
                  <a:lnTo>
                    <a:pt x="622681" y="1830578"/>
                  </a:lnTo>
                  <a:lnTo>
                    <a:pt x="625983" y="1831721"/>
                  </a:lnTo>
                  <a:lnTo>
                    <a:pt x="629538" y="1829816"/>
                  </a:lnTo>
                  <a:lnTo>
                    <a:pt x="630682" y="1826514"/>
                  </a:lnTo>
                  <a:lnTo>
                    <a:pt x="642365" y="1790319"/>
                  </a:lnTo>
                  <a:lnTo>
                    <a:pt x="643509" y="1786890"/>
                  </a:lnTo>
                  <a:lnTo>
                    <a:pt x="641603" y="1783334"/>
                  </a:lnTo>
                  <a:lnTo>
                    <a:pt x="638301" y="1782318"/>
                  </a:lnTo>
                  <a:lnTo>
                    <a:pt x="635000" y="1781175"/>
                  </a:lnTo>
                  <a:close/>
                </a:path>
                <a:path w="1228725" h="3713479">
                  <a:moveTo>
                    <a:pt x="607695" y="1865757"/>
                  </a:moveTo>
                  <a:lnTo>
                    <a:pt x="604138" y="1867535"/>
                  </a:lnTo>
                  <a:lnTo>
                    <a:pt x="602996" y="1870837"/>
                  </a:lnTo>
                  <a:lnTo>
                    <a:pt x="601852" y="1874139"/>
                  </a:lnTo>
                  <a:lnTo>
                    <a:pt x="603503" y="1877695"/>
                  </a:lnTo>
                  <a:lnTo>
                    <a:pt x="606933" y="1878838"/>
                  </a:lnTo>
                  <a:lnTo>
                    <a:pt x="610235" y="1879981"/>
                  </a:lnTo>
                  <a:lnTo>
                    <a:pt x="613790" y="1878330"/>
                  </a:lnTo>
                  <a:lnTo>
                    <a:pt x="614934" y="1874901"/>
                  </a:lnTo>
                  <a:lnTo>
                    <a:pt x="616076" y="1871599"/>
                  </a:lnTo>
                  <a:lnTo>
                    <a:pt x="614299" y="1868043"/>
                  </a:lnTo>
                  <a:lnTo>
                    <a:pt x="607695" y="1865757"/>
                  </a:lnTo>
                  <a:close/>
                </a:path>
                <a:path w="1228725" h="3713479">
                  <a:moveTo>
                    <a:pt x="591947" y="1914144"/>
                  </a:moveTo>
                  <a:lnTo>
                    <a:pt x="588263" y="1915922"/>
                  </a:lnTo>
                  <a:lnTo>
                    <a:pt x="587248" y="1919224"/>
                  </a:lnTo>
                  <a:lnTo>
                    <a:pt x="575563" y="1955546"/>
                  </a:lnTo>
                  <a:lnTo>
                    <a:pt x="574421" y="1958848"/>
                  </a:lnTo>
                  <a:lnTo>
                    <a:pt x="576199" y="1962404"/>
                  </a:lnTo>
                  <a:lnTo>
                    <a:pt x="579627" y="1963547"/>
                  </a:lnTo>
                  <a:lnTo>
                    <a:pt x="582929" y="1964563"/>
                  </a:lnTo>
                  <a:lnTo>
                    <a:pt x="586486" y="1962785"/>
                  </a:lnTo>
                  <a:lnTo>
                    <a:pt x="587628" y="1959483"/>
                  </a:lnTo>
                  <a:lnTo>
                    <a:pt x="599313" y="1923161"/>
                  </a:lnTo>
                  <a:lnTo>
                    <a:pt x="600456" y="1919859"/>
                  </a:lnTo>
                  <a:lnTo>
                    <a:pt x="598551" y="1916303"/>
                  </a:lnTo>
                  <a:lnTo>
                    <a:pt x="595249" y="1915160"/>
                  </a:lnTo>
                  <a:lnTo>
                    <a:pt x="591947" y="1914144"/>
                  </a:lnTo>
                  <a:close/>
                </a:path>
                <a:path w="1228725" h="3713479">
                  <a:moveTo>
                    <a:pt x="564641" y="1998599"/>
                  </a:moveTo>
                  <a:lnTo>
                    <a:pt x="561086" y="2000377"/>
                  </a:lnTo>
                  <a:lnTo>
                    <a:pt x="559942" y="2003679"/>
                  </a:lnTo>
                  <a:lnTo>
                    <a:pt x="558800" y="2007108"/>
                  </a:lnTo>
                  <a:lnTo>
                    <a:pt x="560451" y="2010664"/>
                  </a:lnTo>
                  <a:lnTo>
                    <a:pt x="563879" y="2011807"/>
                  </a:lnTo>
                  <a:lnTo>
                    <a:pt x="567182" y="2012950"/>
                  </a:lnTo>
                  <a:lnTo>
                    <a:pt x="570738" y="2011172"/>
                  </a:lnTo>
                  <a:lnTo>
                    <a:pt x="573024" y="2004568"/>
                  </a:lnTo>
                  <a:lnTo>
                    <a:pt x="571246" y="2000885"/>
                  </a:lnTo>
                  <a:lnTo>
                    <a:pt x="564641" y="1998599"/>
                  </a:lnTo>
                  <a:close/>
                </a:path>
                <a:path w="1228725" h="3713479">
                  <a:moveTo>
                    <a:pt x="548894" y="2046986"/>
                  </a:moveTo>
                  <a:lnTo>
                    <a:pt x="545338" y="2048891"/>
                  </a:lnTo>
                  <a:lnTo>
                    <a:pt x="544195" y="2052193"/>
                  </a:lnTo>
                  <a:lnTo>
                    <a:pt x="532511" y="2088388"/>
                  </a:lnTo>
                  <a:lnTo>
                    <a:pt x="531367" y="2091817"/>
                  </a:lnTo>
                  <a:lnTo>
                    <a:pt x="533146" y="2095373"/>
                  </a:lnTo>
                  <a:lnTo>
                    <a:pt x="536575" y="2096389"/>
                  </a:lnTo>
                  <a:lnTo>
                    <a:pt x="539876" y="2097532"/>
                  </a:lnTo>
                  <a:lnTo>
                    <a:pt x="543433" y="2095627"/>
                  </a:lnTo>
                  <a:lnTo>
                    <a:pt x="544576" y="2092325"/>
                  </a:lnTo>
                  <a:lnTo>
                    <a:pt x="556260" y="2056130"/>
                  </a:lnTo>
                  <a:lnTo>
                    <a:pt x="557402" y="2052701"/>
                  </a:lnTo>
                  <a:lnTo>
                    <a:pt x="555498" y="2049145"/>
                  </a:lnTo>
                  <a:lnTo>
                    <a:pt x="552196" y="2048129"/>
                  </a:lnTo>
                  <a:lnTo>
                    <a:pt x="548894" y="2046986"/>
                  </a:lnTo>
                  <a:close/>
                </a:path>
                <a:path w="1228725" h="3713479">
                  <a:moveTo>
                    <a:pt x="521588" y="2131568"/>
                  </a:moveTo>
                  <a:lnTo>
                    <a:pt x="518033" y="2133346"/>
                  </a:lnTo>
                  <a:lnTo>
                    <a:pt x="515747" y="2139950"/>
                  </a:lnTo>
                  <a:lnTo>
                    <a:pt x="517398" y="2143633"/>
                  </a:lnTo>
                  <a:lnTo>
                    <a:pt x="520826" y="2144776"/>
                  </a:lnTo>
                  <a:lnTo>
                    <a:pt x="524128" y="2145919"/>
                  </a:lnTo>
                  <a:lnTo>
                    <a:pt x="527685" y="2144141"/>
                  </a:lnTo>
                  <a:lnTo>
                    <a:pt x="528827" y="2140839"/>
                  </a:lnTo>
                  <a:lnTo>
                    <a:pt x="529971" y="2137410"/>
                  </a:lnTo>
                  <a:lnTo>
                    <a:pt x="528192" y="2133854"/>
                  </a:lnTo>
                  <a:lnTo>
                    <a:pt x="521588" y="2131568"/>
                  </a:lnTo>
                  <a:close/>
                </a:path>
                <a:path w="1228725" h="3713479">
                  <a:moveTo>
                    <a:pt x="505840" y="2179955"/>
                  </a:moveTo>
                  <a:lnTo>
                    <a:pt x="502285" y="2181733"/>
                  </a:lnTo>
                  <a:lnTo>
                    <a:pt x="501141" y="2185035"/>
                  </a:lnTo>
                  <a:lnTo>
                    <a:pt x="489458" y="2221357"/>
                  </a:lnTo>
                  <a:lnTo>
                    <a:pt x="488314" y="2224659"/>
                  </a:lnTo>
                  <a:lnTo>
                    <a:pt x="490220" y="2228215"/>
                  </a:lnTo>
                  <a:lnTo>
                    <a:pt x="493522" y="2229358"/>
                  </a:lnTo>
                  <a:lnTo>
                    <a:pt x="496824" y="2230374"/>
                  </a:lnTo>
                  <a:lnTo>
                    <a:pt x="500379" y="2228596"/>
                  </a:lnTo>
                  <a:lnTo>
                    <a:pt x="501523" y="2225294"/>
                  </a:lnTo>
                  <a:lnTo>
                    <a:pt x="513207" y="2188972"/>
                  </a:lnTo>
                  <a:lnTo>
                    <a:pt x="514350" y="2185670"/>
                  </a:lnTo>
                  <a:lnTo>
                    <a:pt x="512445" y="2182114"/>
                  </a:lnTo>
                  <a:lnTo>
                    <a:pt x="509142" y="2180971"/>
                  </a:lnTo>
                  <a:lnTo>
                    <a:pt x="505840" y="2179955"/>
                  </a:lnTo>
                  <a:close/>
                </a:path>
                <a:path w="1228725" h="3713479">
                  <a:moveTo>
                    <a:pt x="478536" y="2264537"/>
                  </a:moveTo>
                  <a:lnTo>
                    <a:pt x="474979" y="2266188"/>
                  </a:lnTo>
                  <a:lnTo>
                    <a:pt x="473837" y="2269617"/>
                  </a:lnTo>
                  <a:lnTo>
                    <a:pt x="472694" y="2272919"/>
                  </a:lnTo>
                  <a:lnTo>
                    <a:pt x="474472" y="2276475"/>
                  </a:lnTo>
                  <a:lnTo>
                    <a:pt x="481075" y="2278761"/>
                  </a:lnTo>
                  <a:lnTo>
                    <a:pt x="484632" y="2276983"/>
                  </a:lnTo>
                  <a:lnTo>
                    <a:pt x="486917" y="2270379"/>
                  </a:lnTo>
                  <a:lnTo>
                    <a:pt x="485139" y="2266823"/>
                  </a:lnTo>
                  <a:lnTo>
                    <a:pt x="478536" y="2264537"/>
                  </a:lnTo>
                  <a:close/>
                </a:path>
                <a:path w="1228725" h="3713479">
                  <a:moveTo>
                    <a:pt x="462788" y="2312797"/>
                  </a:moveTo>
                  <a:lnTo>
                    <a:pt x="459232" y="2314702"/>
                  </a:lnTo>
                  <a:lnTo>
                    <a:pt x="458088" y="2318004"/>
                  </a:lnTo>
                  <a:lnTo>
                    <a:pt x="446404" y="2354199"/>
                  </a:lnTo>
                  <a:lnTo>
                    <a:pt x="445262" y="2357628"/>
                  </a:lnTo>
                  <a:lnTo>
                    <a:pt x="447166" y="2361184"/>
                  </a:lnTo>
                  <a:lnTo>
                    <a:pt x="450469" y="2362200"/>
                  </a:lnTo>
                  <a:lnTo>
                    <a:pt x="453771" y="2363343"/>
                  </a:lnTo>
                  <a:lnTo>
                    <a:pt x="457326" y="2361565"/>
                  </a:lnTo>
                  <a:lnTo>
                    <a:pt x="458470" y="2358136"/>
                  </a:lnTo>
                  <a:lnTo>
                    <a:pt x="470153" y="2321941"/>
                  </a:lnTo>
                  <a:lnTo>
                    <a:pt x="471297" y="2318639"/>
                  </a:lnTo>
                  <a:lnTo>
                    <a:pt x="469391" y="2314956"/>
                  </a:lnTo>
                  <a:lnTo>
                    <a:pt x="466089" y="2313940"/>
                  </a:lnTo>
                  <a:lnTo>
                    <a:pt x="462788" y="2312797"/>
                  </a:lnTo>
                  <a:close/>
                </a:path>
                <a:path w="1228725" h="3713479">
                  <a:moveTo>
                    <a:pt x="435483" y="2397379"/>
                  </a:moveTo>
                  <a:lnTo>
                    <a:pt x="431926" y="2399157"/>
                  </a:lnTo>
                  <a:lnTo>
                    <a:pt x="429640" y="2405761"/>
                  </a:lnTo>
                  <a:lnTo>
                    <a:pt x="431419" y="2409444"/>
                  </a:lnTo>
                  <a:lnTo>
                    <a:pt x="438023" y="2411730"/>
                  </a:lnTo>
                  <a:lnTo>
                    <a:pt x="441578" y="2409952"/>
                  </a:lnTo>
                  <a:lnTo>
                    <a:pt x="443864" y="2403348"/>
                  </a:lnTo>
                  <a:lnTo>
                    <a:pt x="442087" y="2399665"/>
                  </a:lnTo>
                  <a:lnTo>
                    <a:pt x="435483" y="2397379"/>
                  </a:lnTo>
                  <a:close/>
                </a:path>
                <a:path w="1228725" h="3713479">
                  <a:moveTo>
                    <a:pt x="419735" y="2445766"/>
                  </a:moveTo>
                  <a:lnTo>
                    <a:pt x="416178" y="2447544"/>
                  </a:lnTo>
                  <a:lnTo>
                    <a:pt x="415036" y="2450973"/>
                  </a:lnTo>
                  <a:lnTo>
                    <a:pt x="403351" y="2487168"/>
                  </a:lnTo>
                  <a:lnTo>
                    <a:pt x="402209" y="2490470"/>
                  </a:lnTo>
                  <a:lnTo>
                    <a:pt x="404113" y="2494026"/>
                  </a:lnTo>
                  <a:lnTo>
                    <a:pt x="410717" y="2496312"/>
                  </a:lnTo>
                  <a:lnTo>
                    <a:pt x="414274" y="2494407"/>
                  </a:lnTo>
                  <a:lnTo>
                    <a:pt x="415416" y="2491105"/>
                  </a:lnTo>
                  <a:lnTo>
                    <a:pt x="427100" y="2454783"/>
                  </a:lnTo>
                  <a:lnTo>
                    <a:pt x="428244" y="2451481"/>
                  </a:lnTo>
                  <a:lnTo>
                    <a:pt x="426338" y="2447925"/>
                  </a:lnTo>
                  <a:lnTo>
                    <a:pt x="423037" y="2446782"/>
                  </a:lnTo>
                  <a:lnTo>
                    <a:pt x="419735" y="2445766"/>
                  </a:lnTo>
                  <a:close/>
                </a:path>
                <a:path w="1228725" h="3713479">
                  <a:moveTo>
                    <a:pt x="392429" y="2530348"/>
                  </a:moveTo>
                  <a:lnTo>
                    <a:pt x="388874" y="2532126"/>
                  </a:lnTo>
                  <a:lnTo>
                    <a:pt x="386588" y="2538730"/>
                  </a:lnTo>
                  <a:lnTo>
                    <a:pt x="388365" y="2542286"/>
                  </a:lnTo>
                  <a:lnTo>
                    <a:pt x="394970" y="2544572"/>
                  </a:lnTo>
                  <a:lnTo>
                    <a:pt x="398525" y="2542794"/>
                  </a:lnTo>
                  <a:lnTo>
                    <a:pt x="400812" y="2536190"/>
                  </a:lnTo>
                  <a:lnTo>
                    <a:pt x="399034" y="2532634"/>
                  </a:lnTo>
                  <a:lnTo>
                    <a:pt x="392429" y="2530348"/>
                  </a:lnTo>
                  <a:close/>
                </a:path>
                <a:path w="1228725" h="3713479">
                  <a:moveTo>
                    <a:pt x="376682" y="2578735"/>
                  </a:moveTo>
                  <a:lnTo>
                    <a:pt x="373125" y="2580513"/>
                  </a:lnTo>
                  <a:lnTo>
                    <a:pt x="371983" y="2583815"/>
                  </a:lnTo>
                  <a:lnTo>
                    <a:pt x="360299" y="2620137"/>
                  </a:lnTo>
                  <a:lnTo>
                    <a:pt x="359156" y="2623439"/>
                  </a:lnTo>
                  <a:lnTo>
                    <a:pt x="361061" y="2626995"/>
                  </a:lnTo>
                  <a:lnTo>
                    <a:pt x="364363" y="2628138"/>
                  </a:lnTo>
                  <a:lnTo>
                    <a:pt x="367664" y="2629154"/>
                  </a:lnTo>
                  <a:lnTo>
                    <a:pt x="371221" y="2627376"/>
                  </a:lnTo>
                  <a:lnTo>
                    <a:pt x="372363" y="2623947"/>
                  </a:lnTo>
                  <a:lnTo>
                    <a:pt x="384048" y="2587752"/>
                  </a:lnTo>
                  <a:lnTo>
                    <a:pt x="385190" y="2584450"/>
                  </a:lnTo>
                  <a:lnTo>
                    <a:pt x="383286" y="2580894"/>
                  </a:lnTo>
                  <a:lnTo>
                    <a:pt x="379984" y="2579751"/>
                  </a:lnTo>
                  <a:lnTo>
                    <a:pt x="376682" y="2578735"/>
                  </a:lnTo>
                  <a:close/>
                </a:path>
                <a:path w="1228725" h="3713479">
                  <a:moveTo>
                    <a:pt x="349376" y="2663190"/>
                  </a:moveTo>
                  <a:lnTo>
                    <a:pt x="345821" y="2664968"/>
                  </a:lnTo>
                  <a:lnTo>
                    <a:pt x="344677" y="2668270"/>
                  </a:lnTo>
                  <a:lnTo>
                    <a:pt x="343535" y="2671699"/>
                  </a:lnTo>
                  <a:lnTo>
                    <a:pt x="345313" y="2675255"/>
                  </a:lnTo>
                  <a:lnTo>
                    <a:pt x="351916" y="2677541"/>
                  </a:lnTo>
                  <a:lnTo>
                    <a:pt x="355473" y="2675763"/>
                  </a:lnTo>
                  <a:lnTo>
                    <a:pt x="357759" y="2669159"/>
                  </a:lnTo>
                  <a:lnTo>
                    <a:pt x="355981" y="2665476"/>
                  </a:lnTo>
                  <a:lnTo>
                    <a:pt x="349376" y="2663190"/>
                  </a:lnTo>
                  <a:close/>
                </a:path>
                <a:path w="1228725" h="3713479">
                  <a:moveTo>
                    <a:pt x="333628" y="2711577"/>
                  </a:moveTo>
                  <a:lnTo>
                    <a:pt x="330073" y="2713482"/>
                  </a:lnTo>
                  <a:lnTo>
                    <a:pt x="328929" y="2716784"/>
                  </a:lnTo>
                  <a:lnTo>
                    <a:pt x="317246" y="2752979"/>
                  </a:lnTo>
                  <a:lnTo>
                    <a:pt x="316102" y="2756281"/>
                  </a:lnTo>
                  <a:lnTo>
                    <a:pt x="318008" y="2759964"/>
                  </a:lnTo>
                  <a:lnTo>
                    <a:pt x="321310" y="2760980"/>
                  </a:lnTo>
                  <a:lnTo>
                    <a:pt x="324612" y="2762123"/>
                  </a:lnTo>
                  <a:lnTo>
                    <a:pt x="328167" y="2760218"/>
                  </a:lnTo>
                  <a:lnTo>
                    <a:pt x="329311" y="2756916"/>
                  </a:lnTo>
                  <a:lnTo>
                    <a:pt x="340995" y="2720721"/>
                  </a:lnTo>
                  <a:lnTo>
                    <a:pt x="342138" y="2717292"/>
                  </a:lnTo>
                  <a:lnTo>
                    <a:pt x="340233" y="2713736"/>
                  </a:lnTo>
                  <a:lnTo>
                    <a:pt x="336931" y="2712720"/>
                  </a:lnTo>
                  <a:lnTo>
                    <a:pt x="333628" y="2711577"/>
                  </a:lnTo>
                  <a:close/>
                </a:path>
                <a:path w="1228725" h="3713479">
                  <a:moveTo>
                    <a:pt x="306324" y="2796159"/>
                  </a:moveTo>
                  <a:lnTo>
                    <a:pt x="302767" y="2797937"/>
                  </a:lnTo>
                  <a:lnTo>
                    <a:pt x="300482" y="2804541"/>
                  </a:lnTo>
                  <a:lnTo>
                    <a:pt x="302260" y="2808224"/>
                  </a:lnTo>
                  <a:lnTo>
                    <a:pt x="308863" y="2810510"/>
                  </a:lnTo>
                  <a:lnTo>
                    <a:pt x="312420" y="2808732"/>
                  </a:lnTo>
                  <a:lnTo>
                    <a:pt x="313563" y="2805430"/>
                  </a:lnTo>
                  <a:lnTo>
                    <a:pt x="314706" y="2802001"/>
                  </a:lnTo>
                  <a:lnTo>
                    <a:pt x="312927" y="2798445"/>
                  </a:lnTo>
                  <a:lnTo>
                    <a:pt x="306324" y="2796159"/>
                  </a:lnTo>
                  <a:close/>
                </a:path>
                <a:path w="1228725" h="3713479">
                  <a:moveTo>
                    <a:pt x="290575" y="2844546"/>
                  </a:moveTo>
                  <a:lnTo>
                    <a:pt x="287020" y="2846324"/>
                  </a:lnTo>
                  <a:lnTo>
                    <a:pt x="285876" y="2849626"/>
                  </a:lnTo>
                  <a:lnTo>
                    <a:pt x="274192" y="2885948"/>
                  </a:lnTo>
                  <a:lnTo>
                    <a:pt x="273050" y="2889250"/>
                  </a:lnTo>
                  <a:lnTo>
                    <a:pt x="274954" y="2892806"/>
                  </a:lnTo>
                  <a:lnTo>
                    <a:pt x="278257" y="2893949"/>
                  </a:lnTo>
                  <a:lnTo>
                    <a:pt x="281559" y="2894965"/>
                  </a:lnTo>
                  <a:lnTo>
                    <a:pt x="285114" y="2893187"/>
                  </a:lnTo>
                  <a:lnTo>
                    <a:pt x="286258" y="2889885"/>
                  </a:lnTo>
                  <a:lnTo>
                    <a:pt x="297941" y="2853563"/>
                  </a:lnTo>
                  <a:lnTo>
                    <a:pt x="299085" y="2850261"/>
                  </a:lnTo>
                  <a:lnTo>
                    <a:pt x="297179" y="2846705"/>
                  </a:lnTo>
                  <a:lnTo>
                    <a:pt x="293877" y="2845562"/>
                  </a:lnTo>
                  <a:lnTo>
                    <a:pt x="290575" y="2844546"/>
                  </a:lnTo>
                  <a:close/>
                </a:path>
                <a:path w="1228725" h="3713479">
                  <a:moveTo>
                    <a:pt x="263271" y="2929001"/>
                  </a:moveTo>
                  <a:lnTo>
                    <a:pt x="259714" y="2930779"/>
                  </a:lnTo>
                  <a:lnTo>
                    <a:pt x="258572" y="2934081"/>
                  </a:lnTo>
                  <a:lnTo>
                    <a:pt x="258572" y="2934208"/>
                  </a:lnTo>
                  <a:lnTo>
                    <a:pt x="257428" y="2937510"/>
                  </a:lnTo>
                  <a:lnTo>
                    <a:pt x="259207" y="2941066"/>
                  </a:lnTo>
                  <a:lnTo>
                    <a:pt x="265811" y="2943352"/>
                  </a:lnTo>
                  <a:lnTo>
                    <a:pt x="269366" y="2941574"/>
                  </a:lnTo>
                  <a:lnTo>
                    <a:pt x="271652" y="2934970"/>
                  </a:lnTo>
                  <a:lnTo>
                    <a:pt x="270001" y="2931287"/>
                  </a:lnTo>
                  <a:lnTo>
                    <a:pt x="266573" y="2930144"/>
                  </a:lnTo>
                  <a:lnTo>
                    <a:pt x="263271" y="2929001"/>
                  </a:lnTo>
                  <a:close/>
                </a:path>
                <a:path w="1228725" h="3713479">
                  <a:moveTo>
                    <a:pt x="247523" y="2977388"/>
                  </a:moveTo>
                  <a:lnTo>
                    <a:pt x="243966" y="2979293"/>
                  </a:lnTo>
                  <a:lnTo>
                    <a:pt x="242824" y="2982595"/>
                  </a:lnTo>
                  <a:lnTo>
                    <a:pt x="231139" y="3018790"/>
                  </a:lnTo>
                  <a:lnTo>
                    <a:pt x="229997" y="3022219"/>
                  </a:lnTo>
                  <a:lnTo>
                    <a:pt x="231901" y="3025775"/>
                  </a:lnTo>
                  <a:lnTo>
                    <a:pt x="235203" y="3026791"/>
                  </a:lnTo>
                  <a:lnTo>
                    <a:pt x="238506" y="3027934"/>
                  </a:lnTo>
                  <a:lnTo>
                    <a:pt x="242062" y="3026029"/>
                  </a:lnTo>
                  <a:lnTo>
                    <a:pt x="243204" y="3022727"/>
                  </a:lnTo>
                  <a:lnTo>
                    <a:pt x="254888" y="2986532"/>
                  </a:lnTo>
                  <a:lnTo>
                    <a:pt x="256032" y="2983230"/>
                  </a:lnTo>
                  <a:lnTo>
                    <a:pt x="254253" y="2979547"/>
                  </a:lnTo>
                  <a:lnTo>
                    <a:pt x="250825" y="2978531"/>
                  </a:lnTo>
                  <a:lnTo>
                    <a:pt x="247523" y="2977388"/>
                  </a:lnTo>
                  <a:close/>
                </a:path>
                <a:path w="1228725" h="3713479">
                  <a:moveTo>
                    <a:pt x="220217" y="3061970"/>
                  </a:moveTo>
                  <a:lnTo>
                    <a:pt x="216662" y="3063748"/>
                  </a:lnTo>
                  <a:lnTo>
                    <a:pt x="214375" y="3070352"/>
                  </a:lnTo>
                  <a:lnTo>
                    <a:pt x="216153" y="3074035"/>
                  </a:lnTo>
                  <a:lnTo>
                    <a:pt x="222758" y="3076321"/>
                  </a:lnTo>
                  <a:lnTo>
                    <a:pt x="226313" y="3074543"/>
                  </a:lnTo>
                  <a:lnTo>
                    <a:pt x="227457" y="3071241"/>
                  </a:lnTo>
                  <a:lnTo>
                    <a:pt x="228600" y="3067812"/>
                  </a:lnTo>
                  <a:lnTo>
                    <a:pt x="226949" y="3064256"/>
                  </a:lnTo>
                  <a:lnTo>
                    <a:pt x="223520" y="3063113"/>
                  </a:lnTo>
                  <a:lnTo>
                    <a:pt x="220217" y="3061970"/>
                  </a:lnTo>
                  <a:close/>
                </a:path>
                <a:path w="1228725" h="3713479">
                  <a:moveTo>
                    <a:pt x="204470" y="3110357"/>
                  </a:moveTo>
                  <a:lnTo>
                    <a:pt x="200913" y="3112135"/>
                  </a:lnTo>
                  <a:lnTo>
                    <a:pt x="199771" y="3115564"/>
                  </a:lnTo>
                  <a:lnTo>
                    <a:pt x="188087" y="3151759"/>
                  </a:lnTo>
                  <a:lnTo>
                    <a:pt x="186944" y="3155061"/>
                  </a:lnTo>
                  <a:lnTo>
                    <a:pt x="188849" y="3158617"/>
                  </a:lnTo>
                  <a:lnTo>
                    <a:pt x="192150" y="3159760"/>
                  </a:lnTo>
                  <a:lnTo>
                    <a:pt x="195452" y="3160776"/>
                  </a:lnTo>
                  <a:lnTo>
                    <a:pt x="199136" y="3158998"/>
                  </a:lnTo>
                  <a:lnTo>
                    <a:pt x="200151" y="3155696"/>
                  </a:lnTo>
                  <a:lnTo>
                    <a:pt x="211836" y="3119374"/>
                  </a:lnTo>
                  <a:lnTo>
                    <a:pt x="212978" y="3116072"/>
                  </a:lnTo>
                  <a:lnTo>
                    <a:pt x="211200" y="3112516"/>
                  </a:lnTo>
                  <a:lnTo>
                    <a:pt x="207772" y="3111373"/>
                  </a:lnTo>
                  <a:lnTo>
                    <a:pt x="204470" y="3110357"/>
                  </a:lnTo>
                  <a:close/>
                </a:path>
                <a:path w="1228725" h="3713479">
                  <a:moveTo>
                    <a:pt x="177164" y="3194939"/>
                  </a:moveTo>
                  <a:lnTo>
                    <a:pt x="173609" y="3196717"/>
                  </a:lnTo>
                  <a:lnTo>
                    <a:pt x="171323" y="3203321"/>
                  </a:lnTo>
                  <a:lnTo>
                    <a:pt x="173100" y="3206877"/>
                  </a:lnTo>
                  <a:lnTo>
                    <a:pt x="179704" y="3209163"/>
                  </a:lnTo>
                  <a:lnTo>
                    <a:pt x="183261" y="3207385"/>
                  </a:lnTo>
                  <a:lnTo>
                    <a:pt x="184403" y="3204083"/>
                  </a:lnTo>
                  <a:lnTo>
                    <a:pt x="184531" y="3204083"/>
                  </a:lnTo>
                  <a:lnTo>
                    <a:pt x="185547" y="3200781"/>
                  </a:lnTo>
                  <a:lnTo>
                    <a:pt x="183896" y="3197225"/>
                  </a:lnTo>
                  <a:lnTo>
                    <a:pt x="180466" y="3196082"/>
                  </a:lnTo>
                  <a:lnTo>
                    <a:pt x="177164" y="3194939"/>
                  </a:lnTo>
                  <a:close/>
                </a:path>
                <a:path w="1228725" h="3713479">
                  <a:moveTo>
                    <a:pt x="161416" y="3243199"/>
                  </a:moveTo>
                  <a:lnTo>
                    <a:pt x="157861" y="3245104"/>
                  </a:lnTo>
                  <a:lnTo>
                    <a:pt x="156717" y="3248406"/>
                  </a:lnTo>
                  <a:lnTo>
                    <a:pt x="145034" y="3284728"/>
                  </a:lnTo>
                  <a:lnTo>
                    <a:pt x="143890" y="3288030"/>
                  </a:lnTo>
                  <a:lnTo>
                    <a:pt x="145796" y="3291586"/>
                  </a:lnTo>
                  <a:lnTo>
                    <a:pt x="149098" y="3292729"/>
                  </a:lnTo>
                  <a:lnTo>
                    <a:pt x="152400" y="3293745"/>
                  </a:lnTo>
                  <a:lnTo>
                    <a:pt x="156083" y="3291967"/>
                  </a:lnTo>
                  <a:lnTo>
                    <a:pt x="157099" y="3288538"/>
                  </a:lnTo>
                  <a:lnTo>
                    <a:pt x="168910" y="3252343"/>
                  </a:lnTo>
                  <a:lnTo>
                    <a:pt x="169925" y="3249041"/>
                  </a:lnTo>
                  <a:lnTo>
                    <a:pt x="168148" y="3245358"/>
                  </a:lnTo>
                  <a:lnTo>
                    <a:pt x="164719" y="3244342"/>
                  </a:lnTo>
                  <a:lnTo>
                    <a:pt x="161416" y="3243199"/>
                  </a:lnTo>
                  <a:close/>
                </a:path>
                <a:path w="1228725" h="3713479">
                  <a:moveTo>
                    <a:pt x="134112" y="3327781"/>
                  </a:moveTo>
                  <a:lnTo>
                    <a:pt x="130556" y="3329559"/>
                  </a:lnTo>
                  <a:lnTo>
                    <a:pt x="128270" y="3336163"/>
                  </a:lnTo>
                  <a:lnTo>
                    <a:pt x="130048" y="3339846"/>
                  </a:lnTo>
                  <a:lnTo>
                    <a:pt x="136651" y="3342132"/>
                  </a:lnTo>
                  <a:lnTo>
                    <a:pt x="140335" y="3340354"/>
                  </a:lnTo>
                  <a:lnTo>
                    <a:pt x="142621" y="3333750"/>
                  </a:lnTo>
                  <a:lnTo>
                    <a:pt x="140842" y="3330067"/>
                  </a:lnTo>
                  <a:lnTo>
                    <a:pt x="137540" y="3328924"/>
                  </a:lnTo>
                  <a:lnTo>
                    <a:pt x="134112" y="3327781"/>
                  </a:lnTo>
                  <a:close/>
                </a:path>
                <a:path w="1228725" h="3713479">
                  <a:moveTo>
                    <a:pt x="118363" y="3376168"/>
                  </a:moveTo>
                  <a:lnTo>
                    <a:pt x="114808" y="3377946"/>
                  </a:lnTo>
                  <a:lnTo>
                    <a:pt x="113664" y="3381375"/>
                  </a:lnTo>
                  <a:lnTo>
                    <a:pt x="101981" y="3417570"/>
                  </a:lnTo>
                  <a:lnTo>
                    <a:pt x="100837" y="3420872"/>
                  </a:lnTo>
                  <a:lnTo>
                    <a:pt x="102742" y="3424555"/>
                  </a:lnTo>
                  <a:lnTo>
                    <a:pt x="106045" y="3425571"/>
                  </a:lnTo>
                  <a:lnTo>
                    <a:pt x="109347" y="3426714"/>
                  </a:lnTo>
                  <a:lnTo>
                    <a:pt x="113029" y="3424809"/>
                  </a:lnTo>
                  <a:lnTo>
                    <a:pt x="114046" y="3421507"/>
                  </a:lnTo>
                  <a:lnTo>
                    <a:pt x="125857" y="3385312"/>
                  </a:lnTo>
                  <a:lnTo>
                    <a:pt x="126873" y="3381883"/>
                  </a:lnTo>
                  <a:lnTo>
                    <a:pt x="125095" y="3378327"/>
                  </a:lnTo>
                  <a:lnTo>
                    <a:pt x="121665" y="3377311"/>
                  </a:lnTo>
                  <a:lnTo>
                    <a:pt x="118363" y="3376168"/>
                  </a:lnTo>
                  <a:close/>
                </a:path>
                <a:path w="1228725" h="3713479">
                  <a:moveTo>
                    <a:pt x="91059" y="3460750"/>
                  </a:moveTo>
                  <a:lnTo>
                    <a:pt x="87502" y="3462528"/>
                  </a:lnTo>
                  <a:lnTo>
                    <a:pt x="85216" y="3469132"/>
                  </a:lnTo>
                  <a:lnTo>
                    <a:pt x="86995" y="3472688"/>
                  </a:lnTo>
                  <a:lnTo>
                    <a:pt x="93599" y="3474974"/>
                  </a:lnTo>
                  <a:lnTo>
                    <a:pt x="97282" y="3473323"/>
                  </a:lnTo>
                  <a:lnTo>
                    <a:pt x="98425" y="3469894"/>
                  </a:lnTo>
                  <a:lnTo>
                    <a:pt x="99567" y="3466592"/>
                  </a:lnTo>
                  <a:lnTo>
                    <a:pt x="97789" y="3463036"/>
                  </a:lnTo>
                  <a:lnTo>
                    <a:pt x="94487" y="3461893"/>
                  </a:lnTo>
                  <a:lnTo>
                    <a:pt x="91059" y="3460750"/>
                  </a:lnTo>
                  <a:close/>
                </a:path>
                <a:path w="1228725" h="3713479">
                  <a:moveTo>
                    <a:pt x="75311" y="3509137"/>
                  </a:moveTo>
                  <a:lnTo>
                    <a:pt x="71754" y="3510915"/>
                  </a:lnTo>
                  <a:lnTo>
                    <a:pt x="70612" y="3514217"/>
                  </a:lnTo>
                  <a:lnTo>
                    <a:pt x="58927" y="3550539"/>
                  </a:lnTo>
                  <a:lnTo>
                    <a:pt x="57912" y="3553841"/>
                  </a:lnTo>
                  <a:lnTo>
                    <a:pt x="59689" y="3557397"/>
                  </a:lnTo>
                  <a:lnTo>
                    <a:pt x="62991" y="3558540"/>
                  </a:lnTo>
                  <a:lnTo>
                    <a:pt x="66294" y="3559556"/>
                  </a:lnTo>
                  <a:lnTo>
                    <a:pt x="69976" y="3557778"/>
                  </a:lnTo>
                  <a:lnTo>
                    <a:pt x="70992" y="3554476"/>
                  </a:lnTo>
                  <a:lnTo>
                    <a:pt x="82803" y="3518154"/>
                  </a:lnTo>
                  <a:lnTo>
                    <a:pt x="83820" y="3514852"/>
                  </a:lnTo>
                  <a:lnTo>
                    <a:pt x="82041" y="3511296"/>
                  </a:lnTo>
                  <a:lnTo>
                    <a:pt x="78612" y="3510153"/>
                  </a:lnTo>
                  <a:lnTo>
                    <a:pt x="75311" y="3509137"/>
                  </a:lnTo>
                  <a:close/>
                </a:path>
                <a:path w="1228725" h="3713479">
                  <a:moveTo>
                    <a:pt x="48006" y="3593592"/>
                  </a:moveTo>
                  <a:lnTo>
                    <a:pt x="44450" y="3595370"/>
                  </a:lnTo>
                  <a:lnTo>
                    <a:pt x="43307" y="3598672"/>
                  </a:lnTo>
                  <a:lnTo>
                    <a:pt x="42163" y="3602101"/>
                  </a:lnTo>
                  <a:lnTo>
                    <a:pt x="43941" y="3605657"/>
                  </a:lnTo>
                  <a:lnTo>
                    <a:pt x="50546" y="3607943"/>
                  </a:lnTo>
                  <a:lnTo>
                    <a:pt x="54228" y="3606165"/>
                  </a:lnTo>
                  <a:lnTo>
                    <a:pt x="56514" y="3599561"/>
                  </a:lnTo>
                  <a:lnTo>
                    <a:pt x="54737" y="3595878"/>
                  </a:lnTo>
                  <a:lnTo>
                    <a:pt x="51435" y="3594735"/>
                  </a:lnTo>
                  <a:lnTo>
                    <a:pt x="48006" y="3593592"/>
                  </a:lnTo>
                  <a:close/>
                </a:path>
                <a:path w="1228725" h="3713479">
                  <a:moveTo>
                    <a:pt x="0" y="3629279"/>
                  </a:moveTo>
                  <a:lnTo>
                    <a:pt x="12826" y="3713480"/>
                  </a:lnTo>
                  <a:lnTo>
                    <a:pt x="65274" y="3660140"/>
                  </a:lnTo>
                  <a:lnTo>
                    <a:pt x="33782" y="3660140"/>
                  </a:lnTo>
                  <a:lnTo>
                    <a:pt x="30479" y="3659124"/>
                  </a:lnTo>
                  <a:lnTo>
                    <a:pt x="27050" y="3657981"/>
                  </a:lnTo>
                  <a:lnTo>
                    <a:pt x="25273" y="3654425"/>
                  </a:lnTo>
                  <a:lnTo>
                    <a:pt x="26288" y="3651123"/>
                  </a:lnTo>
                  <a:lnTo>
                    <a:pt x="27686" y="3647186"/>
                  </a:lnTo>
                  <a:lnTo>
                    <a:pt x="28701" y="3643884"/>
                  </a:lnTo>
                  <a:lnTo>
                    <a:pt x="32258" y="3641979"/>
                  </a:lnTo>
                  <a:lnTo>
                    <a:pt x="39198" y="3641979"/>
                  </a:lnTo>
                  <a:lnTo>
                    <a:pt x="0" y="3629279"/>
                  </a:lnTo>
                  <a:close/>
                </a:path>
                <a:path w="1228725" h="3713479">
                  <a:moveTo>
                    <a:pt x="32258" y="3641979"/>
                  </a:moveTo>
                  <a:lnTo>
                    <a:pt x="28701" y="3643884"/>
                  </a:lnTo>
                  <a:lnTo>
                    <a:pt x="27686" y="3647186"/>
                  </a:lnTo>
                  <a:lnTo>
                    <a:pt x="26288" y="3651123"/>
                  </a:lnTo>
                  <a:lnTo>
                    <a:pt x="25273" y="3654425"/>
                  </a:lnTo>
                  <a:lnTo>
                    <a:pt x="27050" y="3657981"/>
                  </a:lnTo>
                  <a:lnTo>
                    <a:pt x="30479" y="3659124"/>
                  </a:lnTo>
                  <a:lnTo>
                    <a:pt x="33782" y="3660140"/>
                  </a:lnTo>
                  <a:lnTo>
                    <a:pt x="37337" y="3658362"/>
                  </a:lnTo>
                  <a:lnTo>
                    <a:pt x="38481" y="3655060"/>
                  </a:lnTo>
                  <a:lnTo>
                    <a:pt x="39750" y="3651123"/>
                  </a:lnTo>
                  <a:lnTo>
                    <a:pt x="40766" y="3647694"/>
                  </a:lnTo>
                  <a:lnTo>
                    <a:pt x="38988" y="3644138"/>
                  </a:lnTo>
                  <a:lnTo>
                    <a:pt x="35560" y="3643122"/>
                  </a:lnTo>
                  <a:lnTo>
                    <a:pt x="32258" y="3641979"/>
                  </a:lnTo>
                  <a:close/>
                </a:path>
                <a:path w="1228725" h="3713479">
                  <a:moveTo>
                    <a:pt x="39198" y="3641979"/>
                  </a:moveTo>
                  <a:lnTo>
                    <a:pt x="32258" y="3641979"/>
                  </a:lnTo>
                  <a:lnTo>
                    <a:pt x="35560" y="3643122"/>
                  </a:lnTo>
                  <a:lnTo>
                    <a:pt x="38988" y="3644138"/>
                  </a:lnTo>
                  <a:lnTo>
                    <a:pt x="40766" y="3647694"/>
                  </a:lnTo>
                  <a:lnTo>
                    <a:pt x="39750" y="3651123"/>
                  </a:lnTo>
                  <a:lnTo>
                    <a:pt x="38481" y="3655060"/>
                  </a:lnTo>
                  <a:lnTo>
                    <a:pt x="37337" y="3658362"/>
                  </a:lnTo>
                  <a:lnTo>
                    <a:pt x="33782" y="3660140"/>
                  </a:lnTo>
                  <a:lnTo>
                    <a:pt x="65274" y="3660140"/>
                  </a:lnTo>
                  <a:lnTo>
                    <a:pt x="72516"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03" name="Graphic 405">
              <a:extLst>
                <a:ext uri="{FF2B5EF4-FFF2-40B4-BE49-F238E27FC236}">
                  <a16:creationId xmlns:a16="http://schemas.microsoft.com/office/drawing/2014/main" id="{00000000-0008-0000-0C00-000067000000}"/>
                </a:ext>
              </a:extLst>
            </xdr:cNvPr>
            <xdr:cNvSpPr/>
          </xdr:nvSpPr>
          <xdr:spPr>
            <a:xfrm>
              <a:off x="2099310" y="692150"/>
              <a:ext cx="90805" cy="90805"/>
            </a:xfrm>
            <a:custGeom>
              <a:avLst/>
              <a:gdLst/>
              <a:ahLst/>
              <a:cxnLst/>
              <a:rect l="l" t="t" r="r" b="b"/>
              <a:pathLst>
                <a:path w="90805" h="90805">
                  <a:moveTo>
                    <a:pt x="45466" y="0"/>
                  </a:moveTo>
                  <a:lnTo>
                    <a:pt x="27753" y="3565"/>
                  </a:lnTo>
                  <a:lnTo>
                    <a:pt x="13303" y="13287"/>
                  </a:lnTo>
                  <a:lnTo>
                    <a:pt x="3567" y="27699"/>
                  </a:lnTo>
                  <a:lnTo>
                    <a:pt x="0" y="45339"/>
                  </a:lnTo>
                  <a:lnTo>
                    <a:pt x="3567" y="63051"/>
                  </a:lnTo>
                  <a:lnTo>
                    <a:pt x="13303" y="77501"/>
                  </a:lnTo>
                  <a:lnTo>
                    <a:pt x="27753" y="87237"/>
                  </a:lnTo>
                  <a:lnTo>
                    <a:pt x="45466" y="90805"/>
                  </a:lnTo>
                  <a:lnTo>
                    <a:pt x="63105" y="87237"/>
                  </a:lnTo>
                  <a:lnTo>
                    <a:pt x="77517" y="77501"/>
                  </a:lnTo>
                  <a:lnTo>
                    <a:pt x="87239" y="63051"/>
                  </a:lnTo>
                  <a:lnTo>
                    <a:pt x="90805" y="45339"/>
                  </a:lnTo>
                  <a:lnTo>
                    <a:pt x="87239" y="27699"/>
                  </a:lnTo>
                  <a:lnTo>
                    <a:pt x="77517" y="13287"/>
                  </a:lnTo>
                  <a:lnTo>
                    <a:pt x="63105" y="3565"/>
                  </a:lnTo>
                  <a:lnTo>
                    <a:pt x="45466"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04" name="Image 406">
              <a:extLst>
                <a:ext uri="{FF2B5EF4-FFF2-40B4-BE49-F238E27FC236}">
                  <a16:creationId xmlns:a16="http://schemas.microsoft.com/office/drawing/2014/main" id="{00000000-0008-0000-0C00-000068000000}"/>
                </a:ext>
              </a:extLst>
            </xdr:cNvPr>
            <xdr:cNvPicPr/>
          </xdr:nvPicPr>
          <xdr:blipFill>
            <a:blip xmlns:r="http://schemas.openxmlformats.org/officeDocument/2006/relationships" r:embed="rId7" cstate="print"/>
            <a:stretch>
              <a:fillRect/>
            </a:stretch>
          </xdr:blipFill>
          <xdr:spPr>
            <a:xfrm>
              <a:off x="2086610" y="666750"/>
              <a:ext cx="90805" cy="90805"/>
            </a:xfrm>
            <a:prstGeom prst="rect">
              <a:avLst/>
            </a:prstGeom>
          </xdr:spPr>
        </xdr:pic>
        <xdr:sp macro="" textlink="">
          <xdr:nvSpPr>
            <xdr:cNvPr id="105" name="Graphic 407">
              <a:extLst>
                <a:ext uri="{FF2B5EF4-FFF2-40B4-BE49-F238E27FC236}">
                  <a16:creationId xmlns:a16="http://schemas.microsoft.com/office/drawing/2014/main" id="{00000000-0008-0000-0C00-000069000000}"/>
                </a:ext>
              </a:extLst>
            </xdr:cNvPr>
            <xdr:cNvSpPr/>
          </xdr:nvSpPr>
          <xdr:spPr>
            <a:xfrm>
              <a:off x="2086610" y="666750"/>
              <a:ext cx="90805" cy="90805"/>
            </a:xfrm>
            <a:custGeom>
              <a:avLst/>
              <a:gdLst/>
              <a:ahLst/>
              <a:cxnLst/>
              <a:rect l="l" t="t" r="r" b="b"/>
              <a:pathLst>
                <a:path w="90805" h="90805">
                  <a:moveTo>
                    <a:pt x="45466" y="0"/>
                  </a:moveTo>
                  <a:lnTo>
                    <a:pt x="27753" y="3565"/>
                  </a:lnTo>
                  <a:lnTo>
                    <a:pt x="13303" y="13287"/>
                  </a:lnTo>
                  <a:lnTo>
                    <a:pt x="3567" y="27699"/>
                  </a:lnTo>
                  <a:lnTo>
                    <a:pt x="0" y="45339"/>
                  </a:lnTo>
                  <a:lnTo>
                    <a:pt x="3567" y="63051"/>
                  </a:lnTo>
                  <a:lnTo>
                    <a:pt x="13303" y="77501"/>
                  </a:lnTo>
                  <a:lnTo>
                    <a:pt x="27753" y="87237"/>
                  </a:lnTo>
                  <a:lnTo>
                    <a:pt x="45466" y="90805"/>
                  </a:lnTo>
                  <a:lnTo>
                    <a:pt x="63105" y="87237"/>
                  </a:lnTo>
                  <a:lnTo>
                    <a:pt x="77517" y="77501"/>
                  </a:lnTo>
                  <a:lnTo>
                    <a:pt x="87239" y="63051"/>
                  </a:lnTo>
                  <a:lnTo>
                    <a:pt x="90805" y="45339"/>
                  </a:lnTo>
                  <a:lnTo>
                    <a:pt x="87239" y="27699"/>
                  </a:lnTo>
                  <a:lnTo>
                    <a:pt x="77517" y="13287"/>
                  </a:lnTo>
                  <a:lnTo>
                    <a:pt x="63105" y="3565"/>
                  </a:lnTo>
                  <a:lnTo>
                    <a:pt x="45466"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06" name="Graphic 408">
              <a:extLst>
                <a:ext uri="{FF2B5EF4-FFF2-40B4-BE49-F238E27FC236}">
                  <a16:creationId xmlns:a16="http://schemas.microsoft.com/office/drawing/2014/main" id="{00000000-0008-0000-0C00-00006A000000}"/>
                </a:ext>
              </a:extLst>
            </xdr:cNvPr>
            <xdr:cNvSpPr/>
          </xdr:nvSpPr>
          <xdr:spPr>
            <a:xfrm>
              <a:off x="2202179" y="68325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7" name="Graphic 409">
              <a:extLst>
                <a:ext uri="{FF2B5EF4-FFF2-40B4-BE49-F238E27FC236}">
                  <a16:creationId xmlns:a16="http://schemas.microsoft.com/office/drawing/2014/main" id="{00000000-0008-0000-0C00-00006B000000}"/>
                </a:ext>
              </a:extLst>
            </xdr:cNvPr>
            <xdr:cNvSpPr/>
          </xdr:nvSpPr>
          <xdr:spPr>
            <a:xfrm>
              <a:off x="1844675" y="708659"/>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08" name="Image 410">
              <a:extLst>
                <a:ext uri="{FF2B5EF4-FFF2-40B4-BE49-F238E27FC236}">
                  <a16:creationId xmlns:a16="http://schemas.microsoft.com/office/drawing/2014/main" id="{00000000-0008-0000-0C00-00006C000000}"/>
                </a:ext>
              </a:extLst>
            </xdr:cNvPr>
            <xdr:cNvPicPr/>
          </xdr:nvPicPr>
          <xdr:blipFill>
            <a:blip xmlns:r="http://schemas.openxmlformats.org/officeDocument/2006/relationships" r:embed="rId16" cstate="print"/>
            <a:stretch>
              <a:fillRect/>
            </a:stretch>
          </xdr:blipFill>
          <xdr:spPr>
            <a:xfrm>
              <a:off x="1831975" y="683259"/>
              <a:ext cx="90804" cy="90804"/>
            </a:xfrm>
            <a:prstGeom prst="rect">
              <a:avLst/>
            </a:prstGeom>
          </xdr:spPr>
        </xdr:pic>
        <xdr:sp macro="" textlink="">
          <xdr:nvSpPr>
            <xdr:cNvPr id="109" name="Graphic 411">
              <a:extLst>
                <a:ext uri="{FF2B5EF4-FFF2-40B4-BE49-F238E27FC236}">
                  <a16:creationId xmlns:a16="http://schemas.microsoft.com/office/drawing/2014/main" id="{00000000-0008-0000-0C00-00006D000000}"/>
                </a:ext>
              </a:extLst>
            </xdr:cNvPr>
            <xdr:cNvSpPr/>
          </xdr:nvSpPr>
          <xdr:spPr>
            <a:xfrm>
              <a:off x="1831975" y="68325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0" name="Graphic 412">
              <a:extLst>
                <a:ext uri="{FF2B5EF4-FFF2-40B4-BE49-F238E27FC236}">
                  <a16:creationId xmlns:a16="http://schemas.microsoft.com/office/drawing/2014/main" id="{00000000-0008-0000-0C00-00006E000000}"/>
                </a:ext>
              </a:extLst>
            </xdr:cNvPr>
            <xdr:cNvSpPr/>
          </xdr:nvSpPr>
          <xdr:spPr>
            <a:xfrm>
              <a:off x="1362710" y="0"/>
              <a:ext cx="467995" cy="246379"/>
            </a:xfrm>
            <a:custGeom>
              <a:avLst/>
              <a:gdLst/>
              <a:ahLst/>
              <a:cxnLst/>
              <a:rect l="l" t="t" r="r" b="b"/>
              <a:pathLst>
                <a:path w="467995" h="246379">
                  <a:moveTo>
                    <a:pt x="467995" y="0"/>
                  </a:moveTo>
                  <a:lnTo>
                    <a:pt x="0" y="0"/>
                  </a:lnTo>
                  <a:lnTo>
                    <a:pt x="0" y="246379"/>
                  </a:lnTo>
                  <a:lnTo>
                    <a:pt x="467995" y="246379"/>
                  </a:lnTo>
                  <a:lnTo>
                    <a:pt x="46799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11" name="Graphic 413">
              <a:extLst>
                <a:ext uri="{FF2B5EF4-FFF2-40B4-BE49-F238E27FC236}">
                  <a16:creationId xmlns:a16="http://schemas.microsoft.com/office/drawing/2014/main" id="{00000000-0008-0000-0C00-00006F000000}"/>
                </a:ext>
              </a:extLst>
            </xdr:cNvPr>
            <xdr:cNvSpPr/>
          </xdr:nvSpPr>
          <xdr:spPr>
            <a:xfrm>
              <a:off x="1844039" y="120650"/>
              <a:ext cx="76200" cy="2354580"/>
            </a:xfrm>
            <a:custGeom>
              <a:avLst/>
              <a:gdLst/>
              <a:ahLst/>
              <a:cxnLst/>
              <a:rect l="l" t="t" r="r" b="b"/>
              <a:pathLst>
                <a:path w="76200" h="2354580">
                  <a:moveTo>
                    <a:pt x="44450" y="63500"/>
                  </a:moveTo>
                  <a:lnTo>
                    <a:pt x="31750" y="63500"/>
                  </a:lnTo>
                  <a:lnTo>
                    <a:pt x="31114" y="2354580"/>
                  </a:lnTo>
                  <a:lnTo>
                    <a:pt x="43814" y="2354580"/>
                  </a:lnTo>
                  <a:lnTo>
                    <a:pt x="44450" y="63500"/>
                  </a:lnTo>
                  <a:close/>
                </a:path>
                <a:path w="76200" h="2354580">
                  <a:moveTo>
                    <a:pt x="38100" y="0"/>
                  </a:moveTo>
                  <a:lnTo>
                    <a:pt x="0" y="76200"/>
                  </a:lnTo>
                  <a:lnTo>
                    <a:pt x="31746" y="76200"/>
                  </a:lnTo>
                  <a:lnTo>
                    <a:pt x="31750" y="63500"/>
                  </a:lnTo>
                  <a:lnTo>
                    <a:pt x="69850" y="63500"/>
                  </a:lnTo>
                  <a:lnTo>
                    <a:pt x="38100" y="0"/>
                  </a:lnTo>
                  <a:close/>
                </a:path>
                <a:path w="76200" h="2354580">
                  <a:moveTo>
                    <a:pt x="69850" y="63500"/>
                  </a:moveTo>
                  <a:lnTo>
                    <a:pt x="44450" y="63500"/>
                  </a:lnTo>
                  <a:lnTo>
                    <a:pt x="44446"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112" name="Graphic 414">
              <a:extLst>
                <a:ext uri="{FF2B5EF4-FFF2-40B4-BE49-F238E27FC236}">
                  <a16:creationId xmlns:a16="http://schemas.microsoft.com/office/drawing/2014/main" id="{00000000-0008-0000-0C00-000070000000}"/>
                </a:ext>
              </a:extLst>
            </xdr:cNvPr>
            <xdr:cNvSpPr/>
          </xdr:nvSpPr>
          <xdr:spPr>
            <a:xfrm>
              <a:off x="2093595" y="723900"/>
              <a:ext cx="76200" cy="3110230"/>
            </a:xfrm>
            <a:custGeom>
              <a:avLst/>
              <a:gdLst/>
              <a:ahLst/>
              <a:cxnLst/>
              <a:rect l="l" t="t" r="r" b="b"/>
              <a:pathLst>
                <a:path w="76200" h="3110230">
                  <a:moveTo>
                    <a:pt x="31750" y="3034030"/>
                  </a:moveTo>
                  <a:lnTo>
                    <a:pt x="0" y="3034030"/>
                  </a:lnTo>
                  <a:lnTo>
                    <a:pt x="38100" y="3110230"/>
                  </a:lnTo>
                  <a:lnTo>
                    <a:pt x="69850" y="3046730"/>
                  </a:lnTo>
                  <a:lnTo>
                    <a:pt x="31750" y="3046730"/>
                  </a:lnTo>
                  <a:lnTo>
                    <a:pt x="31750" y="3034030"/>
                  </a:lnTo>
                  <a:close/>
                </a:path>
                <a:path w="76200" h="3110230">
                  <a:moveTo>
                    <a:pt x="44450" y="0"/>
                  </a:moveTo>
                  <a:lnTo>
                    <a:pt x="31750" y="0"/>
                  </a:lnTo>
                  <a:lnTo>
                    <a:pt x="31750" y="3046730"/>
                  </a:lnTo>
                  <a:lnTo>
                    <a:pt x="44450" y="3046730"/>
                  </a:lnTo>
                  <a:lnTo>
                    <a:pt x="44450" y="0"/>
                  </a:lnTo>
                  <a:close/>
                </a:path>
                <a:path w="76200" h="3110230">
                  <a:moveTo>
                    <a:pt x="76200" y="3034030"/>
                  </a:moveTo>
                  <a:lnTo>
                    <a:pt x="44450" y="3034030"/>
                  </a:lnTo>
                  <a:lnTo>
                    <a:pt x="44450" y="3046730"/>
                  </a:lnTo>
                  <a:lnTo>
                    <a:pt x="69850" y="3046730"/>
                  </a:lnTo>
                  <a:lnTo>
                    <a:pt x="76200" y="303403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13" name="Graphic 415">
              <a:extLst>
                <a:ext uri="{FF2B5EF4-FFF2-40B4-BE49-F238E27FC236}">
                  <a16:creationId xmlns:a16="http://schemas.microsoft.com/office/drawing/2014/main" id="{00000000-0008-0000-0C00-000071000000}"/>
                </a:ext>
              </a:extLst>
            </xdr:cNvPr>
            <xdr:cNvSpPr/>
          </xdr:nvSpPr>
          <xdr:spPr>
            <a:xfrm>
              <a:off x="1881504" y="723900"/>
              <a:ext cx="250190" cy="1270"/>
            </a:xfrm>
            <a:custGeom>
              <a:avLst/>
              <a:gdLst/>
              <a:ahLst/>
              <a:cxnLst/>
              <a:rect l="l" t="t" r="r" b="b"/>
              <a:pathLst>
                <a:path w="250190">
                  <a:moveTo>
                    <a:pt x="0" y="0"/>
                  </a:moveTo>
                  <a:lnTo>
                    <a:pt x="250189"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4" name="Graphic 416">
              <a:extLst>
                <a:ext uri="{FF2B5EF4-FFF2-40B4-BE49-F238E27FC236}">
                  <a16:creationId xmlns:a16="http://schemas.microsoft.com/office/drawing/2014/main" id="{00000000-0008-0000-0C00-000072000000}"/>
                </a:ext>
              </a:extLst>
            </xdr:cNvPr>
            <xdr:cNvSpPr/>
          </xdr:nvSpPr>
          <xdr:spPr>
            <a:xfrm>
              <a:off x="1575435" y="2425064"/>
              <a:ext cx="306070" cy="1270"/>
            </a:xfrm>
            <a:custGeom>
              <a:avLst/>
              <a:gdLst/>
              <a:ahLst/>
              <a:cxnLst/>
              <a:rect l="l" t="t" r="r" b="b"/>
              <a:pathLst>
                <a:path w="306070">
                  <a:moveTo>
                    <a:pt x="0" y="0"/>
                  </a:moveTo>
                  <a:lnTo>
                    <a:pt x="306070" y="0"/>
                  </a:lnTo>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15" name="Textbox 417">
              <a:extLst>
                <a:ext uri="{FF2B5EF4-FFF2-40B4-BE49-F238E27FC236}">
                  <a16:creationId xmlns:a16="http://schemas.microsoft.com/office/drawing/2014/main" id="{00000000-0008-0000-0C00-000073000000}"/>
                </a:ext>
              </a:extLst>
            </xdr:cNvPr>
            <xdr:cNvSpPr txBox="1"/>
          </xdr:nvSpPr>
          <xdr:spPr>
            <a:xfrm>
              <a:off x="1455166" y="73406"/>
              <a:ext cx="286385" cy="140335"/>
            </a:xfrm>
            <a:prstGeom prst="rect">
              <a:avLst/>
            </a:prstGeom>
          </xdr:spPr>
          <xdr:txBody>
            <a:bodyPr wrap="square" lIns="0" tIns="0" rIns="0" bIns="0" rtlCol="0">
              <a:noAutofit/>
            </a:bodyPr>
            <a:lstStyle/>
            <a:p>
              <a:pPr>
                <a:lnSpc>
                  <a:spcPts val="1060"/>
                </a:lnSpc>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sp macro="" textlink="">
          <xdr:nvSpPr>
            <xdr:cNvPr id="116" name="Textbox 418">
              <a:extLst>
                <a:ext uri="{FF2B5EF4-FFF2-40B4-BE49-F238E27FC236}">
                  <a16:creationId xmlns:a16="http://schemas.microsoft.com/office/drawing/2014/main" id="{00000000-0008-0000-0C00-000074000000}"/>
                </a:ext>
              </a:extLst>
            </xdr:cNvPr>
            <xdr:cNvSpPr txBox="1"/>
          </xdr:nvSpPr>
          <xdr:spPr>
            <a:xfrm>
              <a:off x="2426207" y="265429"/>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117" name="Textbox 419">
              <a:extLst>
                <a:ext uri="{FF2B5EF4-FFF2-40B4-BE49-F238E27FC236}">
                  <a16:creationId xmlns:a16="http://schemas.microsoft.com/office/drawing/2014/main" id="{00000000-0008-0000-0C00-000075000000}"/>
                </a:ext>
              </a:extLst>
            </xdr:cNvPr>
            <xdr:cNvSpPr txBox="1"/>
          </xdr:nvSpPr>
          <xdr:spPr>
            <a:xfrm>
              <a:off x="2305811" y="756158"/>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118" name="Textbox 420">
              <a:extLst>
                <a:ext uri="{FF2B5EF4-FFF2-40B4-BE49-F238E27FC236}">
                  <a16:creationId xmlns:a16="http://schemas.microsoft.com/office/drawing/2014/main" id="{00000000-0008-0000-0C00-000076000000}"/>
                </a:ext>
              </a:extLst>
            </xdr:cNvPr>
            <xdr:cNvSpPr txBox="1"/>
          </xdr:nvSpPr>
          <xdr:spPr>
            <a:xfrm>
              <a:off x="1557274" y="1457197"/>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119" name="Textbox 421">
              <a:extLst>
                <a:ext uri="{FF2B5EF4-FFF2-40B4-BE49-F238E27FC236}">
                  <a16:creationId xmlns:a16="http://schemas.microsoft.com/office/drawing/2014/main" id="{00000000-0008-0000-0C00-000077000000}"/>
                </a:ext>
              </a:extLst>
            </xdr:cNvPr>
            <xdr:cNvSpPr txBox="1"/>
          </xdr:nvSpPr>
          <xdr:spPr>
            <a:xfrm>
              <a:off x="293877" y="1780667"/>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120" name="Textbox 422">
              <a:extLst>
                <a:ext uri="{FF2B5EF4-FFF2-40B4-BE49-F238E27FC236}">
                  <a16:creationId xmlns:a16="http://schemas.microsoft.com/office/drawing/2014/main" id="{00000000-0008-0000-0C00-000078000000}"/>
                </a:ext>
              </a:extLst>
            </xdr:cNvPr>
            <xdr:cNvSpPr txBox="1"/>
          </xdr:nvSpPr>
          <xdr:spPr>
            <a:xfrm>
              <a:off x="3184017" y="1780667"/>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121" name="Textbox 423">
              <a:extLst>
                <a:ext uri="{FF2B5EF4-FFF2-40B4-BE49-F238E27FC236}">
                  <a16:creationId xmlns:a16="http://schemas.microsoft.com/office/drawing/2014/main" id="{00000000-0008-0000-0C00-000079000000}"/>
                </a:ext>
              </a:extLst>
            </xdr:cNvPr>
            <xdr:cNvSpPr txBox="1"/>
          </xdr:nvSpPr>
          <xdr:spPr>
            <a:xfrm>
              <a:off x="1319530" y="2358263"/>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122" name="Textbox 424">
              <a:extLst>
                <a:ext uri="{FF2B5EF4-FFF2-40B4-BE49-F238E27FC236}">
                  <a16:creationId xmlns:a16="http://schemas.microsoft.com/office/drawing/2014/main" id="{00000000-0008-0000-0C00-00007A000000}"/>
                </a:ext>
              </a:extLst>
            </xdr:cNvPr>
            <xdr:cNvSpPr txBox="1"/>
          </xdr:nvSpPr>
          <xdr:spPr>
            <a:xfrm>
              <a:off x="1763267" y="2603626"/>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grpSp>
      <xdr:sp macro="" textlink="">
        <xdr:nvSpPr>
          <xdr:cNvPr id="123" name="Rectangle 122">
            <a:extLst>
              <a:ext uri="{FF2B5EF4-FFF2-40B4-BE49-F238E27FC236}">
                <a16:creationId xmlns:a16="http://schemas.microsoft.com/office/drawing/2014/main" id="{00000000-0008-0000-0C00-00007B000000}"/>
              </a:ext>
            </a:extLst>
          </xdr:cNvPr>
          <xdr:cNvSpPr/>
        </xdr:nvSpPr>
        <xdr:spPr>
          <a:xfrm>
            <a:off x="6789420" y="1417320"/>
            <a:ext cx="1493520" cy="2895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rgbClr val="FF0000"/>
                </a:solidFill>
              </a:rPr>
              <a:t>Unstable</a:t>
            </a:r>
            <a:r>
              <a:rPr lang="en-US" sz="1100">
                <a:solidFill>
                  <a:sysClr val="windowText" lastClr="000000"/>
                </a:solidFill>
              </a:rPr>
              <a:t> Equilibrium  </a:t>
            </a:r>
          </a:p>
        </xdr:txBody>
      </xdr:sp>
    </xdr:grpSp>
    <xdr:clientData/>
  </xdr:twoCellAnchor>
  <xdr:twoCellAnchor>
    <xdr:from>
      <xdr:col>13</xdr:col>
      <xdr:colOff>579120</xdr:colOff>
      <xdr:row>5</xdr:row>
      <xdr:rowOff>137161</xdr:rowOff>
    </xdr:from>
    <xdr:to>
      <xdr:col>17</xdr:col>
      <xdr:colOff>205740</xdr:colOff>
      <xdr:row>17</xdr:row>
      <xdr:rowOff>129541</xdr:rowOff>
    </xdr:to>
    <xdr:grpSp>
      <xdr:nvGrpSpPr>
        <xdr:cNvPr id="156" name="Group 155">
          <a:extLst>
            <a:ext uri="{FF2B5EF4-FFF2-40B4-BE49-F238E27FC236}">
              <a16:creationId xmlns:a16="http://schemas.microsoft.com/office/drawing/2014/main" id="{00000000-0008-0000-0C00-00009C000000}"/>
            </a:ext>
          </a:extLst>
        </xdr:cNvPr>
        <xdr:cNvGrpSpPr/>
      </xdr:nvGrpSpPr>
      <xdr:grpSpPr>
        <a:xfrm>
          <a:off x="8503920" y="1150621"/>
          <a:ext cx="2065020" cy="2186940"/>
          <a:chOff x="8961120" y="1135380"/>
          <a:chExt cx="2026920" cy="2374265"/>
        </a:xfrm>
      </xdr:grpSpPr>
      <xdr:grpSp>
        <xdr:nvGrpSpPr>
          <xdr:cNvPr id="125" name="Group 124">
            <a:extLst>
              <a:ext uri="{FF2B5EF4-FFF2-40B4-BE49-F238E27FC236}">
                <a16:creationId xmlns:a16="http://schemas.microsoft.com/office/drawing/2014/main" id="{00000000-0008-0000-0C00-00007D000000}"/>
              </a:ext>
            </a:extLst>
          </xdr:cNvPr>
          <xdr:cNvGrpSpPr>
            <a:grpSpLocks/>
          </xdr:cNvGrpSpPr>
        </xdr:nvGrpSpPr>
        <xdr:grpSpPr>
          <a:xfrm>
            <a:off x="8961120" y="1135380"/>
            <a:ext cx="2026920" cy="2374265"/>
            <a:chOff x="0" y="0"/>
            <a:chExt cx="3524250" cy="3883025"/>
          </a:xfrm>
        </xdr:grpSpPr>
        <xdr:sp macro="" textlink="">
          <xdr:nvSpPr>
            <xdr:cNvPr id="126" name="Graphic 429">
              <a:extLst>
                <a:ext uri="{FF2B5EF4-FFF2-40B4-BE49-F238E27FC236}">
                  <a16:creationId xmlns:a16="http://schemas.microsoft.com/office/drawing/2014/main" id="{00000000-0008-0000-0C00-00007E000000}"/>
                </a:ext>
              </a:extLst>
            </xdr:cNvPr>
            <xdr:cNvSpPr/>
          </xdr:nvSpPr>
          <xdr:spPr>
            <a:xfrm>
              <a:off x="0" y="1190557"/>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932"/>
                  </a:moveTo>
                  <a:lnTo>
                    <a:pt x="668019" y="824932"/>
                  </a:lnTo>
                </a:path>
                <a:path w="3524250" h="1846580">
                  <a:moveTo>
                    <a:pt x="167005" y="912562"/>
                  </a:moveTo>
                  <a:lnTo>
                    <a:pt x="524510" y="912562"/>
                  </a:lnTo>
                </a:path>
                <a:path w="3524250" h="1846580">
                  <a:moveTo>
                    <a:pt x="286385" y="995112"/>
                  </a:moveTo>
                  <a:lnTo>
                    <a:pt x="405765" y="995112"/>
                  </a:lnTo>
                </a:path>
                <a:path w="3524250" h="1846580">
                  <a:moveTo>
                    <a:pt x="2856230" y="833187"/>
                  </a:moveTo>
                  <a:lnTo>
                    <a:pt x="3524250" y="833187"/>
                  </a:lnTo>
                </a:path>
                <a:path w="3524250" h="1846580">
                  <a:moveTo>
                    <a:pt x="3023235" y="920817"/>
                  </a:moveTo>
                  <a:lnTo>
                    <a:pt x="3380740" y="920817"/>
                  </a:lnTo>
                </a:path>
                <a:path w="3524250" h="1846580">
                  <a:moveTo>
                    <a:pt x="3142615" y="1003367"/>
                  </a:moveTo>
                  <a:lnTo>
                    <a:pt x="3261995" y="1003367"/>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7" name="Graphic 430">
              <a:extLst>
                <a:ext uri="{FF2B5EF4-FFF2-40B4-BE49-F238E27FC236}">
                  <a16:creationId xmlns:a16="http://schemas.microsoft.com/office/drawing/2014/main" id="{00000000-0008-0000-0C00-00007F000000}"/>
                </a:ext>
              </a:extLst>
            </xdr:cNvPr>
            <xdr:cNvSpPr/>
          </xdr:nvSpPr>
          <xdr:spPr>
            <a:xfrm>
              <a:off x="1547494" y="244284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128" name="Image 431">
              <a:extLst>
                <a:ext uri="{FF2B5EF4-FFF2-40B4-BE49-F238E27FC236}">
                  <a16:creationId xmlns:a16="http://schemas.microsoft.com/office/drawing/2014/main" id="{00000000-0008-0000-0C00-000080000000}"/>
                </a:ext>
              </a:extLst>
            </xdr:cNvPr>
            <xdr:cNvPicPr/>
          </xdr:nvPicPr>
          <xdr:blipFill>
            <a:blip xmlns:r="http://schemas.openxmlformats.org/officeDocument/2006/relationships" r:embed="rId17" cstate="print"/>
            <a:stretch>
              <a:fillRect/>
            </a:stretch>
          </xdr:blipFill>
          <xdr:spPr>
            <a:xfrm>
              <a:off x="1534794" y="2417445"/>
              <a:ext cx="90805" cy="90804"/>
            </a:xfrm>
            <a:prstGeom prst="rect">
              <a:avLst/>
            </a:prstGeom>
          </xdr:spPr>
        </xdr:pic>
        <xdr:sp macro="" textlink="">
          <xdr:nvSpPr>
            <xdr:cNvPr id="129" name="Graphic 432">
              <a:extLst>
                <a:ext uri="{FF2B5EF4-FFF2-40B4-BE49-F238E27FC236}">
                  <a16:creationId xmlns:a16="http://schemas.microsoft.com/office/drawing/2014/main" id="{00000000-0008-0000-0C00-000081000000}"/>
                </a:ext>
              </a:extLst>
            </xdr:cNvPr>
            <xdr:cNvSpPr/>
          </xdr:nvSpPr>
          <xdr:spPr>
            <a:xfrm>
              <a:off x="1534794" y="241744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5" y="45466"/>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30" name="Graphic 433">
              <a:extLst>
                <a:ext uri="{FF2B5EF4-FFF2-40B4-BE49-F238E27FC236}">
                  <a16:creationId xmlns:a16="http://schemas.microsoft.com/office/drawing/2014/main" id="{00000000-0008-0000-0C00-000082000000}"/>
                </a:ext>
              </a:extLst>
            </xdr:cNvPr>
            <xdr:cNvSpPr/>
          </xdr:nvSpPr>
          <xdr:spPr>
            <a:xfrm>
              <a:off x="1205864" y="2317750"/>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1" name="Graphic 434">
              <a:extLst>
                <a:ext uri="{FF2B5EF4-FFF2-40B4-BE49-F238E27FC236}">
                  <a16:creationId xmlns:a16="http://schemas.microsoft.com/office/drawing/2014/main" id="{00000000-0008-0000-0C00-000083000000}"/>
                </a:ext>
              </a:extLst>
            </xdr:cNvPr>
            <xdr:cNvSpPr/>
          </xdr:nvSpPr>
          <xdr:spPr>
            <a:xfrm>
              <a:off x="1843404" y="244284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132" name="Image 435">
              <a:extLst>
                <a:ext uri="{FF2B5EF4-FFF2-40B4-BE49-F238E27FC236}">
                  <a16:creationId xmlns:a16="http://schemas.microsoft.com/office/drawing/2014/main" id="{00000000-0008-0000-0C00-000084000000}"/>
                </a:ext>
              </a:extLst>
            </xdr:cNvPr>
            <xdr:cNvPicPr/>
          </xdr:nvPicPr>
          <xdr:blipFill>
            <a:blip xmlns:r="http://schemas.openxmlformats.org/officeDocument/2006/relationships" r:embed="rId6" cstate="print"/>
            <a:stretch>
              <a:fillRect/>
            </a:stretch>
          </xdr:blipFill>
          <xdr:spPr>
            <a:xfrm>
              <a:off x="1830704" y="2417445"/>
              <a:ext cx="90804" cy="90804"/>
            </a:xfrm>
            <a:prstGeom prst="rect">
              <a:avLst/>
            </a:prstGeom>
          </xdr:spPr>
        </xdr:pic>
        <xdr:sp macro="" textlink="">
          <xdr:nvSpPr>
            <xdr:cNvPr id="133" name="Graphic 436">
              <a:extLst>
                <a:ext uri="{FF2B5EF4-FFF2-40B4-BE49-F238E27FC236}">
                  <a16:creationId xmlns:a16="http://schemas.microsoft.com/office/drawing/2014/main" id="{00000000-0008-0000-0C00-000085000000}"/>
                </a:ext>
              </a:extLst>
            </xdr:cNvPr>
            <xdr:cNvSpPr/>
          </xdr:nvSpPr>
          <xdr:spPr>
            <a:xfrm>
              <a:off x="1830704" y="241744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4" y="45466"/>
                  </a:lnTo>
                  <a:lnTo>
                    <a:pt x="87237" y="27753"/>
                  </a:lnTo>
                  <a:lnTo>
                    <a:pt x="77501" y="13303"/>
                  </a:lnTo>
                  <a:lnTo>
                    <a:pt x="63051" y="3567"/>
                  </a:lnTo>
                  <a:lnTo>
                    <a:pt x="45338"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34" name="Graphic 437">
              <a:extLst>
                <a:ext uri="{FF2B5EF4-FFF2-40B4-BE49-F238E27FC236}">
                  <a16:creationId xmlns:a16="http://schemas.microsoft.com/office/drawing/2014/main" id="{00000000-0008-0000-0C00-000086000000}"/>
                </a:ext>
              </a:extLst>
            </xdr:cNvPr>
            <xdr:cNvSpPr/>
          </xdr:nvSpPr>
          <xdr:spPr>
            <a:xfrm>
              <a:off x="1670685" y="2562860"/>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5" name="Graphic 438">
              <a:extLst>
                <a:ext uri="{FF2B5EF4-FFF2-40B4-BE49-F238E27FC236}">
                  <a16:creationId xmlns:a16="http://schemas.microsoft.com/office/drawing/2014/main" id="{00000000-0008-0000-0C00-000087000000}"/>
                </a:ext>
              </a:extLst>
            </xdr:cNvPr>
            <xdr:cNvSpPr/>
          </xdr:nvSpPr>
          <xdr:spPr>
            <a:xfrm>
              <a:off x="1844675" y="1517650"/>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36" name="Image 439">
              <a:extLst>
                <a:ext uri="{FF2B5EF4-FFF2-40B4-BE49-F238E27FC236}">
                  <a16:creationId xmlns:a16="http://schemas.microsoft.com/office/drawing/2014/main" id="{00000000-0008-0000-0C00-000088000000}"/>
                </a:ext>
              </a:extLst>
            </xdr:cNvPr>
            <xdr:cNvPicPr/>
          </xdr:nvPicPr>
          <xdr:blipFill>
            <a:blip xmlns:r="http://schemas.openxmlformats.org/officeDocument/2006/relationships" r:embed="rId15" cstate="print"/>
            <a:stretch>
              <a:fillRect/>
            </a:stretch>
          </xdr:blipFill>
          <xdr:spPr>
            <a:xfrm>
              <a:off x="1831975" y="1492250"/>
              <a:ext cx="90804" cy="90804"/>
            </a:xfrm>
            <a:prstGeom prst="rect">
              <a:avLst/>
            </a:prstGeom>
          </xdr:spPr>
        </xdr:pic>
        <xdr:sp macro="" textlink="">
          <xdr:nvSpPr>
            <xdr:cNvPr id="137" name="Graphic 440">
              <a:extLst>
                <a:ext uri="{FF2B5EF4-FFF2-40B4-BE49-F238E27FC236}">
                  <a16:creationId xmlns:a16="http://schemas.microsoft.com/office/drawing/2014/main" id="{00000000-0008-0000-0C00-000089000000}"/>
                </a:ext>
              </a:extLst>
            </xdr:cNvPr>
            <xdr:cNvSpPr/>
          </xdr:nvSpPr>
          <xdr:spPr>
            <a:xfrm>
              <a:off x="1831975" y="1492250"/>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8" name="Graphic 441">
              <a:extLst>
                <a:ext uri="{FF2B5EF4-FFF2-40B4-BE49-F238E27FC236}">
                  <a16:creationId xmlns:a16="http://schemas.microsoft.com/office/drawing/2014/main" id="{00000000-0008-0000-0C00-00008A000000}"/>
                </a:ext>
              </a:extLst>
            </xdr:cNvPr>
            <xdr:cNvSpPr/>
          </xdr:nvSpPr>
          <xdr:spPr>
            <a:xfrm>
              <a:off x="1118742" y="153670"/>
              <a:ext cx="1228725" cy="3713479"/>
            </a:xfrm>
            <a:custGeom>
              <a:avLst/>
              <a:gdLst/>
              <a:ahLst/>
              <a:cxnLst/>
              <a:rect l="l" t="t" r="r" b="b"/>
              <a:pathLst>
                <a:path w="1228725" h="3713479">
                  <a:moveTo>
                    <a:pt x="1185984" y="70476"/>
                  </a:moveTo>
                  <a:lnTo>
                    <a:pt x="1178178" y="94742"/>
                  </a:lnTo>
                  <a:lnTo>
                    <a:pt x="1177036" y="98044"/>
                  </a:lnTo>
                  <a:lnTo>
                    <a:pt x="1178940" y="101600"/>
                  </a:lnTo>
                  <a:lnTo>
                    <a:pt x="1182242" y="102743"/>
                  </a:lnTo>
                  <a:lnTo>
                    <a:pt x="1185545" y="103758"/>
                  </a:lnTo>
                  <a:lnTo>
                    <a:pt x="1189227" y="101980"/>
                  </a:lnTo>
                  <a:lnTo>
                    <a:pt x="1190244" y="98678"/>
                  </a:lnTo>
                  <a:lnTo>
                    <a:pt x="1198057" y="74388"/>
                  </a:lnTo>
                  <a:lnTo>
                    <a:pt x="1185984" y="70476"/>
                  </a:lnTo>
                  <a:close/>
                </a:path>
                <a:path w="1228725" h="3713479">
                  <a:moveTo>
                    <a:pt x="1223642" y="53340"/>
                  </a:moveTo>
                  <a:lnTo>
                    <a:pt x="1194562" y="53340"/>
                  </a:lnTo>
                  <a:lnTo>
                    <a:pt x="1197864" y="54355"/>
                  </a:lnTo>
                  <a:lnTo>
                    <a:pt x="1201292" y="55499"/>
                  </a:lnTo>
                  <a:lnTo>
                    <a:pt x="1203071" y="59054"/>
                  </a:lnTo>
                  <a:lnTo>
                    <a:pt x="1201927" y="62356"/>
                  </a:lnTo>
                  <a:lnTo>
                    <a:pt x="1198057" y="74388"/>
                  </a:lnTo>
                  <a:lnTo>
                    <a:pt x="1228344" y="84200"/>
                  </a:lnTo>
                  <a:lnTo>
                    <a:pt x="1223642" y="53340"/>
                  </a:lnTo>
                  <a:close/>
                </a:path>
                <a:path w="1228725" h="3713479">
                  <a:moveTo>
                    <a:pt x="1194562" y="53340"/>
                  </a:moveTo>
                  <a:lnTo>
                    <a:pt x="1191006" y="55118"/>
                  </a:lnTo>
                  <a:lnTo>
                    <a:pt x="1189863" y="58420"/>
                  </a:lnTo>
                  <a:lnTo>
                    <a:pt x="1185984" y="70476"/>
                  </a:lnTo>
                  <a:lnTo>
                    <a:pt x="1198057" y="74388"/>
                  </a:lnTo>
                  <a:lnTo>
                    <a:pt x="1201927" y="62356"/>
                  </a:lnTo>
                  <a:lnTo>
                    <a:pt x="1203071" y="59054"/>
                  </a:lnTo>
                  <a:lnTo>
                    <a:pt x="1201292" y="55499"/>
                  </a:lnTo>
                  <a:lnTo>
                    <a:pt x="1197864" y="54355"/>
                  </a:lnTo>
                  <a:lnTo>
                    <a:pt x="1194562" y="53340"/>
                  </a:lnTo>
                  <a:close/>
                </a:path>
                <a:path w="1228725" h="3713479">
                  <a:moveTo>
                    <a:pt x="1215516" y="0"/>
                  </a:moveTo>
                  <a:lnTo>
                    <a:pt x="1155827" y="60705"/>
                  </a:lnTo>
                  <a:lnTo>
                    <a:pt x="1185984" y="70476"/>
                  </a:lnTo>
                  <a:lnTo>
                    <a:pt x="1189863" y="58420"/>
                  </a:lnTo>
                  <a:lnTo>
                    <a:pt x="1191006" y="55118"/>
                  </a:lnTo>
                  <a:lnTo>
                    <a:pt x="1194562" y="53340"/>
                  </a:lnTo>
                  <a:lnTo>
                    <a:pt x="1223642" y="53340"/>
                  </a:lnTo>
                  <a:lnTo>
                    <a:pt x="1215516" y="0"/>
                  </a:lnTo>
                  <a:close/>
                </a:path>
                <a:path w="1228725" h="3713479">
                  <a:moveTo>
                    <a:pt x="1167257" y="137795"/>
                  </a:moveTo>
                  <a:lnTo>
                    <a:pt x="1163701" y="139573"/>
                  </a:lnTo>
                  <a:lnTo>
                    <a:pt x="1162558" y="142875"/>
                  </a:lnTo>
                  <a:lnTo>
                    <a:pt x="1161414" y="146303"/>
                  </a:lnTo>
                  <a:lnTo>
                    <a:pt x="1163192" y="149859"/>
                  </a:lnTo>
                  <a:lnTo>
                    <a:pt x="1169797" y="152146"/>
                  </a:lnTo>
                  <a:lnTo>
                    <a:pt x="1173479" y="150368"/>
                  </a:lnTo>
                  <a:lnTo>
                    <a:pt x="1174623" y="147066"/>
                  </a:lnTo>
                  <a:lnTo>
                    <a:pt x="1175639" y="143764"/>
                  </a:lnTo>
                  <a:lnTo>
                    <a:pt x="1173988" y="140080"/>
                  </a:lnTo>
                  <a:lnTo>
                    <a:pt x="1170559" y="138938"/>
                  </a:lnTo>
                  <a:lnTo>
                    <a:pt x="1167257" y="137795"/>
                  </a:lnTo>
                  <a:close/>
                </a:path>
                <a:path w="1228725" h="3713479">
                  <a:moveTo>
                    <a:pt x="1151509" y="186181"/>
                  </a:moveTo>
                  <a:lnTo>
                    <a:pt x="1147952" y="188087"/>
                  </a:lnTo>
                  <a:lnTo>
                    <a:pt x="1146810" y="191389"/>
                  </a:lnTo>
                  <a:lnTo>
                    <a:pt x="1135126" y="227583"/>
                  </a:lnTo>
                  <a:lnTo>
                    <a:pt x="1133983" y="231013"/>
                  </a:lnTo>
                  <a:lnTo>
                    <a:pt x="1135888" y="234569"/>
                  </a:lnTo>
                  <a:lnTo>
                    <a:pt x="1139189" y="235584"/>
                  </a:lnTo>
                  <a:lnTo>
                    <a:pt x="1142491" y="236727"/>
                  </a:lnTo>
                  <a:lnTo>
                    <a:pt x="1146175" y="234823"/>
                  </a:lnTo>
                  <a:lnTo>
                    <a:pt x="1147190" y="231521"/>
                  </a:lnTo>
                  <a:lnTo>
                    <a:pt x="1159002" y="195325"/>
                  </a:lnTo>
                  <a:lnTo>
                    <a:pt x="1160017" y="191897"/>
                  </a:lnTo>
                  <a:lnTo>
                    <a:pt x="1158239" y="188341"/>
                  </a:lnTo>
                  <a:lnTo>
                    <a:pt x="1154811" y="187325"/>
                  </a:lnTo>
                  <a:lnTo>
                    <a:pt x="1151509" y="186181"/>
                  </a:lnTo>
                  <a:close/>
                </a:path>
                <a:path w="1228725" h="3713479">
                  <a:moveTo>
                    <a:pt x="1124203" y="270764"/>
                  </a:moveTo>
                  <a:lnTo>
                    <a:pt x="1120648" y="272542"/>
                  </a:lnTo>
                  <a:lnTo>
                    <a:pt x="1118362" y="279146"/>
                  </a:lnTo>
                  <a:lnTo>
                    <a:pt x="1120139" y="282828"/>
                  </a:lnTo>
                  <a:lnTo>
                    <a:pt x="1126744" y="285115"/>
                  </a:lnTo>
                  <a:lnTo>
                    <a:pt x="1130427" y="283337"/>
                  </a:lnTo>
                  <a:lnTo>
                    <a:pt x="1131570" y="279907"/>
                  </a:lnTo>
                  <a:lnTo>
                    <a:pt x="1132713" y="276605"/>
                  </a:lnTo>
                  <a:lnTo>
                    <a:pt x="1130935" y="273050"/>
                  </a:lnTo>
                  <a:lnTo>
                    <a:pt x="1127506" y="271906"/>
                  </a:lnTo>
                  <a:lnTo>
                    <a:pt x="1124203" y="270764"/>
                  </a:lnTo>
                  <a:close/>
                </a:path>
                <a:path w="1228725" h="3713479">
                  <a:moveTo>
                    <a:pt x="1108456" y="319150"/>
                  </a:moveTo>
                  <a:lnTo>
                    <a:pt x="1104900" y="320928"/>
                  </a:lnTo>
                  <a:lnTo>
                    <a:pt x="1103757" y="324230"/>
                  </a:lnTo>
                  <a:lnTo>
                    <a:pt x="1092073" y="360552"/>
                  </a:lnTo>
                  <a:lnTo>
                    <a:pt x="1091057" y="363854"/>
                  </a:lnTo>
                  <a:lnTo>
                    <a:pt x="1092835" y="367410"/>
                  </a:lnTo>
                  <a:lnTo>
                    <a:pt x="1096137" y="368553"/>
                  </a:lnTo>
                  <a:lnTo>
                    <a:pt x="1099439" y="369570"/>
                  </a:lnTo>
                  <a:lnTo>
                    <a:pt x="1103122" y="367792"/>
                  </a:lnTo>
                  <a:lnTo>
                    <a:pt x="1104138" y="364490"/>
                  </a:lnTo>
                  <a:lnTo>
                    <a:pt x="1115949" y="328168"/>
                  </a:lnTo>
                  <a:lnTo>
                    <a:pt x="1116964" y="324866"/>
                  </a:lnTo>
                  <a:lnTo>
                    <a:pt x="1115187" y="321309"/>
                  </a:lnTo>
                  <a:lnTo>
                    <a:pt x="1111758" y="320167"/>
                  </a:lnTo>
                  <a:lnTo>
                    <a:pt x="1108456" y="319150"/>
                  </a:lnTo>
                  <a:close/>
                </a:path>
                <a:path w="1228725" h="3713479">
                  <a:moveTo>
                    <a:pt x="1081151" y="403732"/>
                  </a:moveTo>
                  <a:lnTo>
                    <a:pt x="1077595" y="405510"/>
                  </a:lnTo>
                  <a:lnTo>
                    <a:pt x="1075309" y="412115"/>
                  </a:lnTo>
                  <a:lnTo>
                    <a:pt x="1077087" y="415671"/>
                  </a:lnTo>
                  <a:lnTo>
                    <a:pt x="1083690" y="417956"/>
                  </a:lnTo>
                  <a:lnTo>
                    <a:pt x="1087374" y="416178"/>
                  </a:lnTo>
                  <a:lnTo>
                    <a:pt x="1089660" y="409575"/>
                  </a:lnTo>
                  <a:lnTo>
                    <a:pt x="1087882" y="405892"/>
                  </a:lnTo>
                  <a:lnTo>
                    <a:pt x="1084452" y="404749"/>
                  </a:lnTo>
                  <a:lnTo>
                    <a:pt x="1081151" y="403732"/>
                  </a:lnTo>
                  <a:close/>
                </a:path>
                <a:path w="1228725" h="3713479">
                  <a:moveTo>
                    <a:pt x="1065402" y="451993"/>
                  </a:moveTo>
                  <a:lnTo>
                    <a:pt x="1061847" y="453898"/>
                  </a:lnTo>
                  <a:lnTo>
                    <a:pt x="1060703" y="457200"/>
                  </a:lnTo>
                  <a:lnTo>
                    <a:pt x="1049020" y="493395"/>
                  </a:lnTo>
                  <a:lnTo>
                    <a:pt x="1048003" y="496824"/>
                  </a:lnTo>
                  <a:lnTo>
                    <a:pt x="1049782" y="500379"/>
                  </a:lnTo>
                  <a:lnTo>
                    <a:pt x="1053084" y="501396"/>
                  </a:lnTo>
                  <a:lnTo>
                    <a:pt x="1056386" y="502539"/>
                  </a:lnTo>
                  <a:lnTo>
                    <a:pt x="1060069" y="500760"/>
                  </a:lnTo>
                  <a:lnTo>
                    <a:pt x="1061085" y="497331"/>
                  </a:lnTo>
                  <a:lnTo>
                    <a:pt x="1072896" y="461137"/>
                  </a:lnTo>
                  <a:lnTo>
                    <a:pt x="1073912" y="457834"/>
                  </a:lnTo>
                  <a:lnTo>
                    <a:pt x="1072134" y="454151"/>
                  </a:lnTo>
                  <a:lnTo>
                    <a:pt x="1068704" y="453135"/>
                  </a:lnTo>
                  <a:lnTo>
                    <a:pt x="1065402" y="451993"/>
                  </a:lnTo>
                  <a:close/>
                </a:path>
                <a:path w="1228725" h="3713479">
                  <a:moveTo>
                    <a:pt x="1038098" y="536575"/>
                  </a:moveTo>
                  <a:lnTo>
                    <a:pt x="1034541" y="538352"/>
                  </a:lnTo>
                  <a:lnTo>
                    <a:pt x="1032256" y="544956"/>
                  </a:lnTo>
                  <a:lnTo>
                    <a:pt x="1034034" y="548640"/>
                  </a:lnTo>
                  <a:lnTo>
                    <a:pt x="1040638" y="550926"/>
                  </a:lnTo>
                  <a:lnTo>
                    <a:pt x="1044321" y="549148"/>
                  </a:lnTo>
                  <a:lnTo>
                    <a:pt x="1045463" y="545846"/>
                  </a:lnTo>
                  <a:lnTo>
                    <a:pt x="1046607" y="542417"/>
                  </a:lnTo>
                  <a:lnTo>
                    <a:pt x="1044828" y="538860"/>
                  </a:lnTo>
                  <a:lnTo>
                    <a:pt x="1041526" y="537718"/>
                  </a:lnTo>
                  <a:lnTo>
                    <a:pt x="1038098" y="536575"/>
                  </a:lnTo>
                  <a:close/>
                </a:path>
                <a:path w="1228725" h="3713479">
                  <a:moveTo>
                    <a:pt x="1022350" y="584962"/>
                  </a:moveTo>
                  <a:lnTo>
                    <a:pt x="1018794" y="586740"/>
                  </a:lnTo>
                  <a:lnTo>
                    <a:pt x="1017777" y="590169"/>
                  </a:lnTo>
                  <a:lnTo>
                    <a:pt x="1005966" y="626364"/>
                  </a:lnTo>
                  <a:lnTo>
                    <a:pt x="1004951" y="629666"/>
                  </a:lnTo>
                  <a:lnTo>
                    <a:pt x="1006728" y="633222"/>
                  </a:lnTo>
                  <a:lnTo>
                    <a:pt x="1010031" y="634365"/>
                  </a:lnTo>
                  <a:lnTo>
                    <a:pt x="1013460" y="635380"/>
                  </a:lnTo>
                  <a:lnTo>
                    <a:pt x="1017015" y="633602"/>
                  </a:lnTo>
                  <a:lnTo>
                    <a:pt x="1018032" y="630301"/>
                  </a:lnTo>
                  <a:lnTo>
                    <a:pt x="1029842" y="593978"/>
                  </a:lnTo>
                  <a:lnTo>
                    <a:pt x="1030859" y="590676"/>
                  </a:lnTo>
                  <a:lnTo>
                    <a:pt x="1029081" y="587121"/>
                  </a:lnTo>
                  <a:lnTo>
                    <a:pt x="1025651" y="585977"/>
                  </a:lnTo>
                  <a:lnTo>
                    <a:pt x="1022350" y="584962"/>
                  </a:lnTo>
                  <a:close/>
                </a:path>
                <a:path w="1228725" h="3713479">
                  <a:moveTo>
                    <a:pt x="995172" y="669544"/>
                  </a:moveTo>
                  <a:lnTo>
                    <a:pt x="991488" y="671322"/>
                  </a:lnTo>
                  <a:lnTo>
                    <a:pt x="989202" y="677926"/>
                  </a:lnTo>
                  <a:lnTo>
                    <a:pt x="990981" y="681481"/>
                  </a:lnTo>
                  <a:lnTo>
                    <a:pt x="997585" y="683768"/>
                  </a:lnTo>
                  <a:lnTo>
                    <a:pt x="1001267" y="681990"/>
                  </a:lnTo>
                  <a:lnTo>
                    <a:pt x="1003553" y="675385"/>
                  </a:lnTo>
                  <a:lnTo>
                    <a:pt x="1001776" y="671829"/>
                  </a:lnTo>
                  <a:lnTo>
                    <a:pt x="995172" y="669544"/>
                  </a:lnTo>
                  <a:close/>
                </a:path>
                <a:path w="1228725" h="3713479">
                  <a:moveTo>
                    <a:pt x="979297" y="717930"/>
                  </a:moveTo>
                  <a:lnTo>
                    <a:pt x="975740" y="719708"/>
                  </a:lnTo>
                  <a:lnTo>
                    <a:pt x="974725" y="723010"/>
                  </a:lnTo>
                  <a:lnTo>
                    <a:pt x="962913" y="759332"/>
                  </a:lnTo>
                  <a:lnTo>
                    <a:pt x="961898" y="762634"/>
                  </a:lnTo>
                  <a:lnTo>
                    <a:pt x="963676" y="766191"/>
                  </a:lnTo>
                  <a:lnTo>
                    <a:pt x="966977" y="767333"/>
                  </a:lnTo>
                  <a:lnTo>
                    <a:pt x="970407" y="768350"/>
                  </a:lnTo>
                  <a:lnTo>
                    <a:pt x="973963" y="766572"/>
                  </a:lnTo>
                  <a:lnTo>
                    <a:pt x="974978" y="763143"/>
                  </a:lnTo>
                  <a:lnTo>
                    <a:pt x="986789" y="726948"/>
                  </a:lnTo>
                  <a:lnTo>
                    <a:pt x="987806" y="723646"/>
                  </a:lnTo>
                  <a:lnTo>
                    <a:pt x="986027" y="720090"/>
                  </a:lnTo>
                  <a:lnTo>
                    <a:pt x="982726" y="718947"/>
                  </a:lnTo>
                  <a:lnTo>
                    <a:pt x="979297" y="717930"/>
                  </a:lnTo>
                  <a:close/>
                </a:path>
                <a:path w="1228725" h="3713479">
                  <a:moveTo>
                    <a:pt x="952119" y="802385"/>
                  </a:moveTo>
                  <a:lnTo>
                    <a:pt x="948436" y="804164"/>
                  </a:lnTo>
                  <a:lnTo>
                    <a:pt x="946150" y="810768"/>
                  </a:lnTo>
                  <a:lnTo>
                    <a:pt x="947927" y="814451"/>
                  </a:lnTo>
                  <a:lnTo>
                    <a:pt x="954532" y="816737"/>
                  </a:lnTo>
                  <a:lnTo>
                    <a:pt x="958214" y="814958"/>
                  </a:lnTo>
                  <a:lnTo>
                    <a:pt x="960501" y="808354"/>
                  </a:lnTo>
                  <a:lnTo>
                    <a:pt x="958723" y="804672"/>
                  </a:lnTo>
                  <a:lnTo>
                    <a:pt x="952119" y="802385"/>
                  </a:lnTo>
                  <a:close/>
                </a:path>
                <a:path w="1228725" h="3713479">
                  <a:moveTo>
                    <a:pt x="936244" y="850773"/>
                  </a:moveTo>
                  <a:lnTo>
                    <a:pt x="932688" y="852551"/>
                  </a:lnTo>
                  <a:lnTo>
                    <a:pt x="931672" y="855979"/>
                  </a:lnTo>
                  <a:lnTo>
                    <a:pt x="919861" y="892175"/>
                  </a:lnTo>
                  <a:lnTo>
                    <a:pt x="918845" y="895476"/>
                  </a:lnTo>
                  <a:lnTo>
                    <a:pt x="920623" y="899159"/>
                  </a:lnTo>
                  <a:lnTo>
                    <a:pt x="923925" y="900176"/>
                  </a:lnTo>
                  <a:lnTo>
                    <a:pt x="927353" y="901319"/>
                  </a:lnTo>
                  <a:lnTo>
                    <a:pt x="930910" y="899414"/>
                  </a:lnTo>
                  <a:lnTo>
                    <a:pt x="931926" y="896112"/>
                  </a:lnTo>
                  <a:lnTo>
                    <a:pt x="943737" y="859917"/>
                  </a:lnTo>
                  <a:lnTo>
                    <a:pt x="944752" y="856488"/>
                  </a:lnTo>
                  <a:lnTo>
                    <a:pt x="942975" y="852931"/>
                  </a:lnTo>
                  <a:lnTo>
                    <a:pt x="939673" y="851916"/>
                  </a:lnTo>
                  <a:lnTo>
                    <a:pt x="936244" y="850773"/>
                  </a:lnTo>
                  <a:close/>
                </a:path>
                <a:path w="1228725" h="3713479">
                  <a:moveTo>
                    <a:pt x="909065" y="935354"/>
                  </a:moveTo>
                  <a:lnTo>
                    <a:pt x="905383" y="937132"/>
                  </a:lnTo>
                  <a:lnTo>
                    <a:pt x="903097" y="943737"/>
                  </a:lnTo>
                  <a:lnTo>
                    <a:pt x="904875" y="947420"/>
                  </a:lnTo>
                  <a:lnTo>
                    <a:pt x="908176" y="948435"/>
                  </a:lnTo>
                  <a:lnTo>
                    <a:pt x="911478" y="949578"/>
                  </a:lnTo>
                  <a:lnTo>
                    <a:pt x="915162" y="947927"/>
                  </a:lnTo>
                  <a:lnTo>
                    <a:pt x="916304" y="944499"/>
                  </a:lnTo>
                  <a:lnTo>
                    <a:pt x="917448" y="941197"/>
                  </a:lnTo>
                  <a:lnTo>
                    <a:pt x="915670" y="937641"/>
                  </a:lnTo>
                  <a:lnTo>
                    <a:pt x="909065" y="935354"/>
                  </a:lnTo>
                  <a:close/>
                </a:path>
                <a:path w="1228725" h="3713479">
                  <a:moveTo>
                    <a:pt x="893190" y="983742"/>
                  </a:moveTo>
                  <a:lnTo>
                    <a:pt x="889635" y="985520"/>
                  </a:lnTo>
                  <a:lnTo>
                    <a:pt x="888619" y="988822"/>
                  </a:lnTo>
                  <a:lnTo>
                    <a:pt x="876808" y="1025144"/>
                  </a:lnTo>
                  <a:lnTo>
                    <a:pt x="875791" y="1028446"/>
                  </a:lnTo>
                  <a:lnTo>
                    <a:pt x="877570" y="1032001"/>
                  </a:lnTo>
                  <a:lnTo>
                    <a:pt x="880872" y="1033145"/>
                  </a:lnTo>
                  <a:lnTo>
                    <a:pt x="884301" y="1034160"/>
                  </a:lnTo>
                  <a:lnTo>
                    <a:pt x="887857" y="1032382"/>
                  </a:lnTo>
                  <a:lnTo>
                    <a:pt x="888873" y="1029080"/>
                  </a:lnTo>
                  <a:lnTo>
                    <a:pt x="900684" y="992758"/>
                  </a:lnTo>
                  <a:lnTo>
                    <a:pt x="901700" y="989456"/>
                  </a:lnTo>
                  <a:lnTo>
                    <a:pt x="899922" y="985901"/>
                  </a:lnTo>
                  <a:lnTo>
                    <a:pt x="896620" y="984757"/>
                  </a:lnTo>
                  <a:lnTo>
                    <a:pt x="893190" y="983742"/>
                  </a:lnTo>
                  <a:close/>
                </a:path>
                <a:path w="1228725" h="3713479">
                  <a:moveTo>
                    <a:pt x="866013" y="1068197"/>
                  </a:moveTo>
                  <a:lnTo>
                    <a:pt x="862329" y="1069975"/>
                  </a:lnTo>
                  <a:lnTo>
                    <a:pt x="861187" y="1073277"/>
                  </a:lnTo>
                  <a:lnTo>
                    <a:pt x="860044" y="1076705"/>
                  </a:lnTo>
                  <a:lnTo>
                    <a:pt x="861822" y="1080262"/>
                  </a:lnTo>
                  <a:lnTo>
                    <a:pt x="868426" y="1082548"/>
                  </a:lnTo>
                  <a:lnTo>
                    <a:pt x="872109" y="1080770"/>
                  </a:lnTo>
                  <a:lnTo>
                    <a:pt x="874395" y="1074166"/>
                  </a:lnTo>
                  <a:lnTo>
                    <a:pt x="872616" y="1070482"/>
                  </a:lnTo>
                  <a:lnTo>
                    <a:pt x="866013" y="1068197"/>
                  </a:lnTo>
                  <a:close/>
                </a:path>
                <a:path w="1228725" h="3713479">
                  <a:moveTo>
                    <a:pt x="850138" y="1116583"/>
                  </a:moveTo>
                  <a:lnTo>
                    <a:pt x="846582" y="1118489"/>
                  </a:lnTo>
                  <a:lnTo>
                    <a:pt x="845565" y="1121791"/>
                  </a:lnTo>
                  <a:lnTo>
                    <a:pt x="833754" y="1157985"/>
                  </a:lnTo>
                  <a:lnTo>
                    <a:pt x="832738" y="1161415"/>
                  </a:lnTo>
                  <a:lnTo>
                    <a:pt x="834516" y="1164971"/>
                  </a:lnTo>
                  <a:lnTo>
                    <a:pt x="837819" y="1165987"/>
                  </a:lnTo>
                  <a:lnTo>
                    <a:pt x="841248" y="1167129"/>
                  </a:lnTo>
                  <a:lnTo>
                    <a:pt x="844803" y="1165225"/>
                  </a:lnTo>
                  <a:lnTo>
                    <a:pt x="845820" y="1161923"/>
                  </a:lnTo>
                  <a:lnTo>
                    <a:pt x="857631" y="1125727"/>
                  </a:lnTo>
                  <a:lnTo>
                    <a:pt x="858647" y="1122299"/>
                  </a:lnTo>
                  <a:lnTo>
                    <a:pt x="856869" y="1118743"/>
                  </a:lnTo>
                  <a:lnTo>
                    <a:pt x="853566" y="1117727"/>
                  </a:lnTo>
                  <a:lnTo>
                    <a:pt x="850138" y="1116583"/>
                  </a:lnTo>
                  <a:close/>
                </a:path>
                <a:path w="1228725" h="3713479">
                  <a:moveTo>
                    <a:pt x="822960" y="1201166"/>
                  </a:moveTo>
                  <a:lnTo>
                    <a:pt x="819276" y="1202944"/>
                  </a:lnTo>
                  <a:lnTo>
                    <a:pt x="816990" y="1209548"/>
                  </a:lnTo>
                  <a:lnTo>
                    <a:pt x="818769" y="1213230"/>
                  </a:lnTo>
                  <a:lnTo>
                    <a:pt x="825373" y="1215517"/>
                  </a:lnTo>
                  <a:lnTo>
                    <a:pt x="829056" y="1213739"/>
                  </a:lnTo>
                  <a:lnTo>
                    <a:pt x="830199" y="1210437"/>
                  </a:lnTo>
                  <a:lnTo>
                    <a:pt x="831341" y="1207007"/>
                  </a:lnTo>
                  <a:lnTo>
                    <a:pt x="829563" y="1203452"/>
                  </a:lnTo>
                  <a:lnTo>
                    <a:pt x="822960" y="1201166"/>
                  </a:lnTo>
                  <a:close/>
                </a:path>
                <a:path w="1228725" h="3713479">
                  <a:moveTo>
                    <a:pt x="807085" y="1249552"/>
                  </a:moveTo>
                  <a:lnTo>
                    <a:pt x="803528" y="1251330"/>
                  </a:lnTo>
                  <a:lnTo>
                    <a:pt x="802513" y="1254632"/>
                  </a:lnTo>
                  <a:lnTo>
                    <a:pt x="790701" y="1290954"/>
                  </a:lnTo>
                  <a:lnTo>
                    <a:pt x="789686" y="1294256"/>
                  </a:lnTo>
                  <a:lnTo>
                    <a:pt x="791463" y="1297813"/>
                  </a:lnTo>
                  <a:lnTo>
                    <a:pt x="794765" y="1298955"/>
                  </a:lnTo>
                  <a:lnTo>
                    <a:pt x="798195" y="1299972"/>
                  </a:lnTo>
                  <a:lnTo>
                    <a:pt x="801751" y="1298194"/>
                  </a:lnTo>
                  <a:lnTo>
                    <a:pt x="802766" y="1294892"/>
                  </a:lnTo>
                  <a:lnTo>
                    <a:pt x="814577" y="1258570"/>
                  </a:lnTo>
                  <a:lnTo>
                    <a:pt x="815594" y="1255268"/>
                  </a:lnTo>
                  <a:lnTo>
                    <a:pt x="813815" y="1251712"/>
                  </a:lnTo>
                  <a:lnTo>
                    <a:pt x="810513" y="1250569"/>
                  </a:lnTo>
                  <a:lnTo>
                    <a:pt x="807085" y="1249552"/>
                  </a:lnTo>
                  <a:close/>
                </a:path>
                <a:path w="1228725" h="3713479">
                  <a:moveTo>
                    <a:pt x="779907" y="1334134"/>
                  </a:moveTo>
                  <a:lnTo>
                    <a:pt x="776224" y="1335785"/>
                  </a:lnTo>
                  <a:lnTo>
                    <a:pt x="775081" y="1339215"/>
                  </a:lnTo>
                  <a:lnTo>
                    <a:pt x="773938" y="1342517"/>
                  </a:lnTo>
                  <a:lnTo>
                    <a:pt x="775715" y="1346073"/>
                  </a:lnTo>
                  <a:lnTo>
                    <a:pt x="782320" y="1348358"/>
                  </a:lnTo>
                  <a:lnTo>
                    <a:pt x="786002" y="1346580"/>
                  </a:lnTo>
                  <a:lnTo>
                    <a:pt x="788288" y="1339977"/>
                  </a:lnTo>
                  <a:lnTo>
                    <a:pt x="786511" y="1336421"/>
                  </a:lnTo>
                  <a:lnTo>
                    <a:pt x="779907" y="1334134"/>
                  </a:lnTo>
                  <a:close/>
                </a:path>
                <a:path w="1228725" h="3713479">
                  <a:moveTo>
                    <a:pt x="764032" y="1382395"/>
                  </a:moveTo>
                  <a:lnTo>
                    <a:pt x="760476" y="1384300"/>
                  </a:lnTo>
                  <a:lnTo>
                    <a:pt x="759460" y="1387602"/>
                  </a:lnTo>
                  <a:lnTo>
                    <a:pt x="747649" y="1423797"/>
                  </a:lnTo>
                  <a:lnTo>
                    <a:pt x="746633" y="1427226"/>
                  </a:lnTo>
                  <a:lnTo>
                    <a:pt x="748411" y="1430781"/>
                  </a:lnTo>
                  <a:lnTo>
                    <a:pt x="751713" y="1431798"/>
                  </a:lnTo>
                  <a:lnTo>
                    <a:pt x="755141" y="1432941"/>
                  </a:lnTo>
                  <a:lnTo>
                    <a:pt x="758698" y="1431163"/>
                  </a:lnTo>
                  <a:lnTo>
                    <a:pt x="759713" y="1427733"/>
                  </a:lnTo>
                  <a:lnTo>
                    <a:pt x="771525" y="1391539"/>
                  </a:lnTo>
                  <a:lnTo>
                    <a:pt x="772540" y="1388237"/>
                  </a:lnTo>
                  <a:lnTo>
                    <a:pt x="770763" y="1384553"/>
                  </a:lnTo>
                  <a:lnTo>
                    <a:pt x="767461" y="1383538"/>
                  </a:lnTo>
                  <a:lnTo>
                    <a:pt x="764032" y="1382395"/>
                  </a:lnTo>
                  <a:close/>
                </a:path>
                <a:path w="1228725" h="3713479">
                  <a:moveTo>
                    <a:pt x="736853" y="1466977"/>
                  </a:moveTo>
                  <a:lnTo>
                    <a:pt x="733171" y="1468754"/>
                  </a:lnTo>
                  <a:lnTo>
                    <a:pt x="730885" y="1475358"/>
                  </a:lnTo>
                  <a:lnTo>
                    <a:pt x="732663" y="1479042"/>
                  </a:lnTo>
                  <a:lnTo>
                    <a:pt x="739266" y="1481327"/>
                  </a:lnTo>
                  <a:lnTo>
                    <a:pt x="742950" y="1479550"/>
                  </a:lnTo>
                  <a:lnTo>
                    <a:pt x="745236" y="1472946"/>
                  </a:lnTo>
                  <a:lnTo>
                    <a:pt x="743458" y="1469263"/>
                  </a:lnTo>
                  <a:lnTo>
                    <a:pt x="736853" y="1466977"/>
                  </a:lnTo>
                  <a:close/>
                </a:path>
                <a:path w="1228725" h="3713479">
                  <a:moveTo>
                    <a:pt x="721106" y="1515364"/>
                  </a:moveTo>
                  <a:lnTo>
                    <a:pt x="717423" y="1517142"/>
                  </a:lnTo>
                  <a:lnTo>
                    <a:pt x="716407" y="1520571"/>
                  </a:lnTo>
                  <a:lnTo>
                    <a:pt x="704596" y="1556766"/>
                  </a:lnTo>
                  <a:lnTo>
                    <a:pt x="703579" y="1560068"/>
                  </a:lnTo>
                  <a:lnTo>
                    <a:pt x="705358" y="1563751"/>
                  </a:lnTo>
                  <a:lnTo>
                    <a:pt x="708787" y="1564767"/>
                  </a:lnTo>
                  <a:lnTo>
                    <a:pt x="712088" y="1565909"/>
                  </a:lnTo>
                  <a:lnTo>
                    <a:pt x="715645" y="1564004"/>
                  </a:lnTo>
                  <a:lnTo>
                    <a:pt x="716788" y="1560702"/>
                  </a:lnTo>
                  <a:lnTo>
                    <a:pt x="728472" y="1524380"/>
                  </a:lnTo>
                  <a:lnTo>
                    <a:pt x="729488" y="1521078"/>
                  </a:lnTo>
                  <a:lnTo>
                    <a:pt x="727710" y="1517523"/>
                  </a:lnTo>
                  <a:lnTo>
                    <a:pt x="724408" y="1516379"/>
                  </a:lnTo>
                  <a:lnTo>
                    <a:pt x="721106" y="1515364"/>
                  </a:lnTo>
                  <a:close/>
                </a:path>
                <a:path w="1228725" h="3713479">
                  <a:moveTo>
                    <a:pt x="693801" y="1599946"/>
                  </a:moveTo>
                  <a:lnTo>
                    <a:pt x="690117" y="1601724"/>
                  </a:lnTo>
                  <a:lnTo>
                    <a:pt x="687832" y="1608327"/>
                  </a:lnTo>
                  <a:lnTo>
                    <a:pt x="689610" y="1611883"/>
                  </a:lnTo>
                  <a:lnTo>
                    <a:pt x="692912" y="1613027"/>
                  </a:lnTo>
                  <a:lnTo>
                    <a:pt x="696340" y="1614170"/>
                  </a:lnTo>
                  <a:lnTo>
                    <a:pt x="699897" y="1612392"/>
                  </a:lnTo>
                  <a:lnTo>
                    <a:pt x="702183" y="1605788"/>
                  </a:lnTo>
                  <a:lnTo>
                    <a:pt x="700404" y="1602231"/>
                  </a:lnTo>
                  <a:lnTo>
                    <a:pt x="693801" y="1599946"/>
                  </a:lnTo>
                  <a:close/>
                </a:path>
                <a:path w="1228725" h="3713479">
                  <a:moveTo>
                    <a:pt x="678052" y="1648332"/>
                  </a:moveTo>
                  <a:lnTo>
                    <a:pt x="674370" y="1650110"/>
                  </a:lnTo>
                  <a:lnTo>
                    <a:pt x="673353" y="1653413"/>
                  </a:lnTo>
                  <a:lnTo>
                    <a:pt x="661542" y="1689734"/>
                  </a:lnTo>
                  <a:lnTo>
                    <a:pt x="660526" y="1693037"/>
                  </a:lnTo>
                  <a:lnTo>
                    <a:pt x="662304" y="1696593"/>
                  </a:lnTo>
                  <a:lnTo>
                    <a:pt x="665734" y="1697735"/>
                  </a:lnTo>
                  <a:lnTo>
                    <a:pt x="669036" y="1698752"/>
                  </a:lnTo>
                  <a:lnTo>
                    <a:pt x="672591" y="1696974"/>
                  </a:lnTo>
                  <a:lnTo>
                    <a:pt x="673735" y="1693545"/>
                  </a:lnTo>
                  <a:lnTo>
                    <a:pt x="685419" y="1657350"/>
                  </a:lnTo>
                  <a:lnTo>
                    <a:pt x="686435" y="1654048"/>
                  </a:lnTo>
                  <a:lnTo>
                    <a:pt x="684657" y="1650492"/>
                  </a:lnTo>
                  <a:lnTo>
                    <a:pt x="681354" y="1649349"/>
                  </a:lnTo>
                  <a:lnTo>
                    <a:pt x="678052" y="1648332"/>
                  </a:lnTo>
                  <a:close/>
                </a:path>
                <a:path w="1228725" h="3713479">
                  <a:moveTo>
                    <a:pt x="650748" y="1732788"/>
                  </a:moveTo>
                  <a:lnTo>
                    <a:pt x="647064" y="1734566"/>
                  </a:lnTo>
                  <a:lnTo>
                    <a:pt x="645922" y="1737868"/>
                  </a:lnTo>
                  <a:lnTo>
                    <a:pt x="644778" y="1741297"/>
                  </a:lnTo>
                  <a:lnTo>
                    <a:pt x="646557" y="1744852"/>
                  </a:lnTo>
                  <a:lnTo>
                    <a:pt x="649859" y="1745996"/>
                  </a:lnTo>
                  <a:lnTo>
                    <a:pt x="653288" y="1747139"/>
                  </a:lnTo>
                  <a:lnTo>
                    <a:pt x="656844" y="1745360"/>
                  </a:lnTo>
                  <a:lnTo>
                    <a:pt x="659129" y="1738756"/>
                  </a:lnTo>
                  <a:lnTo>
                    <a:pt x="657351" y="1735074"/>
                  </a:lnTo>
                  <a:lnTo>
                    <a:pt x="650748" y="1732788"/>
                  </a:lnTo>
                  <a:close/>
                </a:path>
                <a:path w="1228725" h="3713479">
                  <a:moveTo>
                    <a:pt x="635000" y="1781175"/>
                  </a:moveTo>
                  <a:lnTo>
                    <a:pt x="631316" y="1783079"/>
                  </a:lnTo>
                  <a:lnTo>
                    <a:pt x="630301" y="1786381"/>
                  </a:lnTo>
                  <a:lnTo>
                    <a:pt x="618489" y="1822577"/>
                  </a:lnTo>
                  <a:lnTo>
                    <a:pt x="617474" y="1825878"/>
                  </a:lnTo>
                  <a:lnTo>
                    <a:pt x="619251" y="1829562"/>
                  </a:lnTo>
                  <a:lnTo>
                    <a:pt x="622681" y="1830577"/>
                  </a:lnTo>
                  <a:lnTo>
                    <a:pt x="625983" y="1831721"/>
                  </a:lnTo>
                  <a:lnTo>
                    <a:pt x="629538" y="1829816"/>
                  </a:lnTo>
                  <a:lnTo>
                    <a:pt x="630682" y="1826514"/>
                  </a:lnTo>
                  <a:lnTo>
                    <a:pt x="642365" y="1790319"/>
                  </a:lnTo>
                  <a:lnTo>
                    <a:pt x="643509" y="1786890"/>
                  </a:lnTo>
                  <a:lnTo>
                    <a:pt x="641603" y="1783333"/>
                  </a:lnTo>
                  <a:lnTo>
                    <a:pt x="638301" y="1782318"/>
                  </a:lnTo>
                  <a:lnTo>
                    <a:pt x="635000" y="1781175"/>
                  </a:lnTo>
                  <a:close/>
                </a:path>
                <a:path w="1228725" h="3713479">
                  <a:moveTo>
                    <a:pt x="607695" y="1865756"/>
                  </a:moveTo>
                  <a:lnTo>
                    <a:pt x="604012" y="1867534"/>
                  </a:lnTo>
                  <a:lnTo>
                    <a:pt x="601726" y="1874139"/>
                  </a:lnTo>
                  <a:lnTo>
                    <a:pt x="603503" y="1877822"/>
                  </a:lnTo>
                  <a:lnTo>
                    <a:pt x="606806" y="1878965"/>
                  </a:lnTo>
                  <a:lnTo>
                    <a:pt x="610235" y="1880107"/>
                  </a:lnTo>
                  <a:lnTo>
                    <a:pt x="613790" y="1878329"/>
                  </a:lnTo>
                  <a:lnTo>
                    <a:pt x="614934" y="1875027"/>
                  </a:lnTo>
                  <a:lnTo>
                    <a:pt x="616076" y="1871599"/>
                  </a:lnTo>
                  <a:lnTo>
                    <a:pt x="614299" y="1868043"/>
                  </a:lnTo>
                  <a:lnTo>
                    <a:pt x="607695" y="1865756"/>
                  </a:lnTo>
                  <a:close/>
                </a:path>
                <a:path w="1228725" h="3713479">
                  <a:moveTo>
                    <a:pt x="591947" y="1914144"/>
                  </a:moveTo>
                  <a:lnTo>
                    <a:pt x="588263" y="1915922"/>
                  </a:lnTo>
                  <a:lnTo>
                    <a:pt x="587248" y="1919224"/>
                  </a:lnTo>
                  <a:lnTo>
                    <a:pt x="575563" y="1955546"/>
                  </a:lnTo>
                  <a:lnTo>
                    <a:pt x="574421" y="1958848"/>
                  </a:lnTo>
                  <a:lnTo>
                    <a:pt x="576199" y="1962403"/>
                  </a:lnTo>
                  <a:lnTo>
                    <a:pt x="579627" y="1963547"/>
                  </a:lnTo>
                  <a:lnTo>
                    <a:pt x="582929" y="1964563"/>
                  </a:lnTo>
                  <a:lnTo>
                    <a:pt x="586486" y="1962784"/>
                  </a:lnTo>
                  <a:lnTo>
                    <a:pt x="587628" y="1959482"/>
                  </a:lnTo>
                  <a:lnTo>
                    <a:pt x="599313" y="1923160"/>
                  </a:lnTo>
                  <a:lnTo>
                    <a:pt x="600456" y="1919858"/>
                  </a:lnTo>
                  <a:lnTo>
                    <a:pt x="598551" y="1916302"/>
                  </a:lnTo>
                  <a:lnTo>
                    <a:pt x="595249" y="1915159"/>
                  </a:lnTo>
                  <a:lnTo>
                    <a:pt x="591947" y="1914144"/>
                  </a:lnTo>
                  <a:close/>
                </a:path>
                <a:path w="1228725" h="3713479">
                  <a:moveTo>
                    <a:pt x="564641" y="1998599"/>
                  </a:moveTo>
                  <a:lnTo>
                    <a:pt x="561086" y="2000377"/>
                  </a:lnTo>
                  <a:lnTo>
                    <a:pt x="559942" y="2003678"/>
                  </a:lnTo>
                  <a:lnTo>
                    <a:pt x="558800" y="2007107"/>
                  </a:lnTo>
                  <a:lnTo>
                    <a:pt x="560451" y="2010664"/>
                  </a:lnTo>
                  <a:lnTo>
                    <a:pt x="563879" y="2011806"/>
                  </a:lnTo>
                  <a:lnTo>
                    <a:pt x="567182" y="2012950"/>
                  </a:lnTo>
                  <a:lnTo>
                    <a:pt x="570738" y="2011172"/>
                  </a:lnTo>
                  <a:lnTo>
                    <a:pt x="573024" y="2004568"/>
                  </a:lnTo>
                  <a:lnTo>
                    <a:pt x="571246" y="2000884"/>
                  </a:lnTo>
                  <a:lnTo>
                    <a:pt x="564641" y="1998599"/>
                  </a:lnTo>
                  <a:close/>
                </a:path>
                <a:path w="1228725" h="3713479">
                  <a:moveTo>
                    <a:pt x="548894" y="2046985"/>
                  </a:moveTo>
                  <a:lnTo>
                    <a:pt x="545211" y="2048891"/>
                  </a:lnTo>
                  <a:lnTo>
                    <a:pt x="544195" y="2052193"/>
                  </a:lnTo>
                  <a:lnTo>
                    <a:pt x="532511" y="2088388"/>
                  </a:lnTo>
                  <a:lnTo>
                    <a:pt x="531367" y="2091817"/>
                  </a:lnTo>
                  <a:lnTo>
                    <a:pt x="533146" y="2095373"/>
                  </a:lnTo>
                  <a:lnTo>
                    <a:pt x="536575" y="2096389"/>
                  </a:lnTo>
                  <a:lnTo>
                    <a:pt x="539876" y="2097531"/>
                  </a:lnTo>
                  <a:lnTo>
                    <a:pt x="543433" y="2095627"/>
                  </a:lnTo>
                  <a:lnTo>
                    <a:pt x="544576" y="2092325"/>
                  </a:lnTo>
                  <a:lnTo>
                    <a:pt x="556260" y="2056129"/>
                  </a:lnTo>
                  <a:lnTo>
                    <a:pt x="557402" y="2052827"/>
                  </a:lnTo>
                  <a:lnTo>
                    <a:pt x="555498" y="2049145"/>
                  </a:lnTo>
                  <a:lnTo>
                    <a:pt x="552196" y="2048128"/>
                  </a:lnTo>
                  <a:lnTo>
                    <a:pt x="548894" y="2046985"/>
                  </a:lnTo>
                  <a:close/>
                </a:path>
                <a:path w="1228725" h="3713479">
                  <a:moveTo>
                    <a:pt x="521588" y="2131568"/>
                  </a:moveTo>
                  <a:lnTo>
                    <a:pt x="518033" y="2133346"/>
                  </a:lnTo>
                  <a:lnTo>
                    <a:pt x="515747" y="2139950"/>
                  </a:lnTo>
                  <a:lnTo>
                    <a:pt x="517398" y="2143632"/>
                  </a:lnTo>
                  <a:lnTo>
                    <a:pt x="520826" y="2144776"/>
                  </a:lnTo>
                  <a:lnTo>
                    <a:pt x="524128" y="2145919"/>
                  </a:lnTo>
                  <a:lnTo>
                    <a:pt x="527685" y="2144141"/>
                  </a:lnTo>
                  <a:lnTo>
                    <a:pt x="528827" y="2140839"/>
                  </a:lnTo>
                  <a:lnTo>
                    <a:pt x="529971" y="2137409"/>
                  </a:lnTo>
                  <a:lnTo>
                    <a:pt x="528192" y="2133854"/>
                  </a:lnTo>
                  <a:lnTo>
                    <a:pt x="521588" y="2131568"/>
                  </a:lnTo>
                  <a:close/>
                </a:path>
                <a:path w="1228725" h="3713479">
                  <a:moveTo>
                    <a:pt x="505840" y="2179954"/>
                  </a:moveTo>
                  <a:lnTo>
                    <a:pt x="502285" y="2181732"/>
                  </a:lnTo>
                  <a:lnTo>
                    <a:pt x="501141" y="2185162"/>
                  </a:lnTo>
                  <a:lnTo>
                    <a:pt x="489458" y="2221356"/>
                  </a:lnTo>
                  <a:lnTo>
                    <a:pt x="488314" y="2224658"/>
                  </a:lnTo>
                  <a:lnTo>
                    <a:pt x="490092" y="2228215"/>
                  </a:lnTo>
                  <a:lnTo>
                    <a:pt x="493522" y="2229357"/>
                  </a:lnTo>
                  <a:lnTo>
                    <a:pt x="496824" y="2230374"/>
                  </a:lnTo>
                  <a:lnTo>
                    <a:pt x="500379" y="2228596"/>
                  </a:lnTo>
                  <a:lnTo>
                    <a:pt x="501523" y="2225294"/>
                  </a:lnTo>
                  <a:lnTo>
                    <a:pt x="513207" y="2188972"/>
                  </a:lnTo>
                  <a:lnTo>
                    <a:pt x="514350" y="2185670"/>
                  </a:lnTo>
                  <a:lnTo>
                    <a:pt x="512445" y="2182114"/>
                  </a:lnTo>
                  <a:lnTo>
                    <a:pt x="509142" y="2180971"/>
                  </a:lnTo>
                  <a:lnTo>
                    <a:pt x="505840" y="2179954"/>
                  </a:lnTo>
                  <a:close/>
                </a:path>
                <a:path w="1228725" h="3713479">
                  <a:moveTo>
                    <a:pt x="478536" y="2264537"/>
                  </a:moveTo>
                  <a:lnTo>
                    <a:pt x="474979" y="2266315"/>
                  </a:lnTo>
                  <a:lnTo>
                    <a:pt x="472694" y="2272919"/>
                  </a:lnTo>
                  <a:lnTo>
                    <a:pt x="474472" y="2276475"/>
                  </a:lnTo>
                  <a:lnTo>
                    <a:pt x="481075" y="2278760"/>
                  </a:lnTo>
                  <a:lnTo>
                    <a:pt x="484632" y="2276982"/>
                  </a:lnTo>
                  <a:lnTo>
                    <a:pt x="486917" y="2270379"/>
                  </a:lnTo>
                  <a:lnTo>
                    <a:pt x="485139" y="2266823"/>
                  </a:lnTo>
                  <a:lnTo>
                    <a:pt x="478536" y="2264537"/>
                  </a:lnTo>
                  <a:close/>
                </a:path>
                <a:path w="1228725" h="3713479">
                  <a:moveTo>
                    <a:pt x="462788" y="2312797"/>
                  </a:moveTo>
                  <a:lnTo>
                    <a:pt x="459232" y="2314702"/>
                  </a:lnTo>
                  <a:lnTo>
                    <a:pt x="458088" y="2318004"/>
                  </a:lnTo>
                  <a:lnTo>
                    <a:pt x="446404" y="2354326"/>
                  </a:lnTo>
                  <a:lnTo>
                    <a:pt x="445262" y="2357628"/>
                  </a:lnTo>
                  <a:lnTo>
                    <a:pt x="447166" y="2361183"/>
                  </a:lnTo>
                  <a:lnTo>
                    <a:pt x="450469" y="2362327"/>
                  </a:lnTo>
                  <a:lnTo>
                    <a:pt x="453771" y="2363343"/>
                  </a:lnTo>
                  <a:lnTo>
                    <a:pt x="457326" y="2361565"/>
                  </a:lnTo>
                  <a:lnTo>
                    <a:pt x="458470" y="2358135"/>
                  </a:lnTo>
                  <a:lnTo>
                    <a:pt x="470153" y="2321941"/>
                  </a:lnTo>
                  <a:lnTo>
                    <a:pt x="471297" y="2318639"/>
                  </a:lnTo>
                  <a:lnTo>
                    <a:pt x="469391" y="2314955"/>
                  </a:lnTo>
                  <a:lnTo>
                    <a:pt x="466089" y="2313940"/>
                  </a:lnTo>
                  <a:lnTo>
                    <a:pt x="462788" y="2312797"/>
                  </a:lnTo>
                  <a:close/>
                </a:path>
                <a:path w="1228725" h="3713479">
                  <a:moveTo>
                    <a:pt x="435483" y="2397379"/>
                  </a:moveTo>
                  <a:lnTo>
                    <a:pt x="431926" y="2399156"/>
                  </a:lnTo>
                  <a:lnTo>
                    <a:pt x="429640" y="2405760"/>
                  </a:lnTo>
                  <a:lnTo>
                    <a:pt x="431419" y="2409444"/>
                  </a:lnTo>
                  <a:lnTo>
                    <a:pt x="438023" y="2411729"/>
                  </a:lnTo>
                  <a:lnTo>
                    <a:pt x="441578" y="2409952"/>
                  </a:lnTo>
                  <a:lnTo>
                    <a:pt x="443864" y="2403348"/>
                  </a:lnTo>
                  <a:lnTo>
                    <a:pt x="442087" y="2399665"/>
                  </a:lnTo>
                  <a:lnTo>
                    <a:pt x="435483" y="2397379"/>
                  </a:lnTo>
                  <a:close/>
                </a:path>
                <a:path w="1228725" h="3713479">
                  <a:moveTo>
                    <a:pt x="419735" y="2445766"/>
                  </a:moveTo>
                  <a:lnTo>
                    <a:pt x="416178" y="2447544"/>
                  </a:lnTo>
                  <a:lnTo>
                    <a:pt x="415036" y="2450973"/>
                  </a:lnTo>
                  <a:lnTo>
                    <a:pt x="403351" y="2487168"/>
                  </a:lnTo>
                  <a:lnTo>
                    <a:pt x="402209" y="2490470"/>
                  </a:lnTo>
                  <a:lnTo>
                    <a:pt x="404113" y="2494153"/>
                  </a:lnTo>
                  <a:lnTo>
                    <a:pt x="407415" y="2495169"/>
                  </a:lnTo>
                  <a:lnTo>
                    <a:pt x="410717" y="2496312"/>
                  </a:lnTo>
                  <a:lnTo>
                    <a:pt x="414274" y="2494406"/>
                  </a:lnTo>
                  <a:lnTo>
                    <a:pt x="415416" y="2491104"/>
                  </a:lnTo>
                  <a:lnTo>
                    <a:pt x="427100" y="2454909"/>
                  </a:lnTo>
                  <a:lnTo>
                    <a:pt x="428244" y="2451480"/>
                  </a:lnTo>
                  <a:lnTo>
                    <a:pt x="426338" y="2447925"/>
                  </a:lnTo>
                  <a:lnTo>
                    <a:pt x="423037" y="2446908"/>
                  </a:lnTo>
                  <a:lnTo>
                    <a:pt x="419735" y="2445766"/>
                  </a:lnTo>
                  <a:close/>
                </a:path>
                <a:path w="1228725" h="3713479">
                  <a:moveTo>
                    <a:pt x="392429" y="2530348"/>
                  </a:moveTo>
                  <a:lnTo>
                    <a:pt x="388874" y="2532126"/>
                  </a:lnTo>
                  <a:lnTo>
                    <a:pt x="386588" y="2538729"/>
                  </a:lnTo>
                  <a:lnTo>
                    <a:pt x="388365" y="2542285"/>
                  </a:lnTo>
                  <a:lnTo>
                    <a:pt x="394970" y="2544572"/>
                  </a:lnTo>
                  <a:lnTo>
                    <a:pt x="398525" y="2542921"/>
                  </a:lnTo>
                  <a:lnTo>
                    <a:pt x="399669" y="2539492"/>
                  </a:lnTo>
                  <a:lnTo>
                    <a:pt x="400812" y="2536190"/>
                  </a:lnTo>
                  <a:lnTo>
                    <a:pt x="399034" y="2532633"/>
                  </a:lnTo>
                  <a:lnTo>
                    <a:pt x="392429" y="2530348"/>
                  </a:lnTo>
                  <a:close/>
                </a:path>
                <a:path w="1228725" h="3713479">
                  <a:moveTo>
                    <a:pt x="376682" y="2578734"/>
                  </a:moveTo>
                  <a:lnTo>
                    <a:pt x="373125" y="2580513"/>
                  </a:lnTo>
                  <a:lnTo>
                    <a:pt x="371983" y="2583815"/>
                  </a:lnTo>
                  <a:lnTo>
                    <a:pt x="360299" y="2620137"/>
                  </a:lnTo>
                  <a:lnTo>
                    <a:pt x="359156" y="2623439"/>
                  </a:lnTo>
                  <a:lnTo>
                    <a:pt x="361061" y="2626995"/>
                  </a:lnTo>
                  <a:lnTo>
                    <a:pt x="364363" y="2628138"/>
                  </a:lnTo>
                  <a:lnTo>
                    <a:pt x="367664" y="2629154"/>
                  </a:lnTo>
                  <a:lnTo>
                    <a:pt x="371221" y="2627376"/>
                  </a:lnTo>
                  <a:lnTo>
                    <a:pt x="372363" y="2624074"/>
                  </a:lnTo>
                  <a:lnTo>
                    <a:pt x="384048" y="2587752"/>
                  </a:lnTo>
                  <a:lnTo>
                    <a:pt x="385190" y="2584450"/>
                  </a:lnTo>
                  <a:lnTo>
                    <a:pt x="383286" y="2580894"/>
                  </a:lnTo>
                  <a:lnTo>
                    <a:pt x="379984" y="2579751"/>
                  </a:lnTo>
                  <a:lnTo>
                    <a:pt x="376682" y="2578734"/>
                  </a:lnTo>
                  <a:close/>
                </a:path>
                <a:path w="1228725" h="3713479">
                  <a:moveTo>
                    <a:pt x="349376" y="2663190"/>
                  </a:moveTo>
                  <a:lnTo>
                    <a:pt x="345821" y="2664968"/>
                  </a:lnTo>
                  <a:lnTo>
                    <a:pt x="344677" y="2668270"/>
                  </a:lnTo>
                  <a:lnTo>
                    <a:pt x="343535" y="2671699"/>
                  </a:lnTo>
                  <a:lnTo>
                    <a:pt x="345313" y="2675254"/>
                  </a:lnTo>
                  <a:lnTo>
                    <a:pt x="351916" y="2677541"/>
                  </a:lnTo>
                  <a:lnTo>
                    <a:pt x="355473" y="2675763"/>
                  </a:lnTo>
                  <a:lnTo>
                    <a:pt x="357759" y="2669158"/>
                  </a:lnTo>
                  <a:lnTo>
                    <a:pt x="355981" y="2665476"/>
                  </a:lnTo>
                  <a:lnTo>
                    <a:pt x="349376" y="2663190"/>
                  </a:lnTo>
                  <a:close/>
                </a:path>
                <a:path w="1228725" h="3713479">
                  <a:moveTo>
                    <a:pt x="333628" y="2711577"/>
                  </a:moveTo>
                  <a:lnTo>
                    <a:pt x="330073" y="2713481"/>
                  </a:lnTo>
                  <a:lnTo>
                    <a:pt x="328929" y="2716783"/>
                  </a:lnTo>
                  <a:lnTo>
                    <a:pt x="317246" y="2752979"/>
                  </a:lnTo>
                  <a:lnTo>
                    <a:pt x="316102" y="2756407"/>
                  </a:lnTo>
                  <a:lnTo>
                    <a:pt x="318008" y="2759964"/>
                  </a:lnTo>
                  <a:lnTo>
                    <a:pt x="321310" y="2760979"/>
                  </a:lnTo>
                  <a:lnTo>
                    <a:pt x="324612" y="2762123"/>
                  </a:lnTo>
                  <a:lnTo>
                    <a:pt x="328167" y="2760218"/>
                  </a:lnTo>
                  <a:lnTo>
                    <a:pt x="329311" y="2756916"/>
                  </a:lnTo>
                  <a:lnTo>
                    <a:pt x="340995" y="2720721"/>
                  </a:lnTo>
                  <a:lnTo>
                    <a:pt x="342138" y="2717292"/>
                  </a:lnTo>
                  <a:lnTo>
                    <a:pt x="340233" y="2713735"/>
                  </a:lnTo>
                  <a:lnTo>
                    <a:pt x="336931" y="2712720"/>
                  </a:lnTo>
                  <a:lnTo>
                    <a:pt x="333628" y="2711577"/>
                  </a:lnTo>
                  <a:close/>
                </a:path>
                <a:path w="1228725" h="3713479">
                  <a:moveTo>
                    <a:pt x="306324" y="2796158"/>
                  </a:moveTo>
                  <a:lnTo>
                    <a:pt x="302767" y="2797937"/>
                  </a:lnTo>
                  <a:lnTo>
                    <a:pt x="300482" y="2804541"/>
                  </a:lnTo>
                  <a:lnTo>
                    <a:pt x="302260" y="2808224"/>
                  </a:lnTo>
                  <a:lnTo>
                    <a:pt x="308863" y="2810509"/>
                  </a:lnTo>
                  <a:lnTo>
                    <a:pt x="312420" y="2808731"/>
                  </a:lnTo>
                  <a:lnTo>
                    <a:pt x="313563" y="2805429"/>
                  </a:lnTo>
                  <a:lnTo>
                    <a:pt x="314706" y="2802001"/>
                  </a:lnTo>
                  <a:lnTo>
                    <a:pt x="312927" y="2798445"/>
                  </a:lnTo>
                  <a:lnTo>
                    <a:pt x="306324" y="2796158"/>
                  </a:lnTo>
                  <a:close/>
                </a:path>
                <a:path w="1228725" h="3713479">
                  <a:moveTo>
                    <a:pt x="290575" y="2844546"/>
                  </a:moveTo>
                  <a:lnTo>
                    <a:pt x="287020" y="2846324"/>
                  </a:lnTo>
                  <a:lnTo>
                    <a:pt x="285876" y="2849626"/>
                  </a:lnTo>
                  <a:lnTo>
                    <a:pt x="274192" y="2885948"/>
                  </a:lnTo>
                  <a:lnTo>
                    <a:pt x="273050" y="2889250"/>
                  </a:lnTo>
                  <a:lnTo>
                    <a:pt x="274954" y="2892805"/>
                  </a:lnTo>
                  <a:lnTo>
                    <a:pt x="278257" y="2893949"/>
                  </a:lnTo>
                  <a:lnTo>
                    <a:pt x="281559" y="2894965"/>
                  </a:lnTo>
                  <a:lnTo>
                    <a:pt x="285114" y="2893187"/>
                  </a:lnTo>
                  <a:lnTo>
                    <a:pt x="286258" y="2889884"/>
                  </a:lnTo>
                  <a:lnTo>
                    <a:pt x="297941" y="2853563"/>
                  </a:lnTo>
                  <a:lnTo>
                    <a:pt x="299085" y="2850260"/>
                  </a:lnTo>
                  <a:lnTo>
                    <a:pt x="297179" y="2846704"/>
                  </a:lnTo>
                  <a:lnTo>
                    <a:pt x="293877" y="2845562"/>
                  </a:lnTo>
                  <a:lnTo>
                    <a:pt x="290575" y="2844546"/>
                  </a:lnTo>
                  <a:close/>
                </a:path>
                <a:path w="1228725" h="3713479">
                  <a:moveTo>
                    <a:pt x="263271" y="2929128"/>
                  </a:moveTo>
                  <a:lnTo>
                    <a:pt x="259714" y="2930779"/>
                  </a:lnTo>
                  <a:lnTo>
                    <a:pt x="258572" y="2934207"/>
                  </a:lnTo>
                  <a:lnTo>
                    <a:pt x="257428" y="2937509"/>
                  </a:lnTo>
                  <a:lnTo>
                    <a:pt x="259207" y="2941066"/>
                  </a:lnTo>
                  <a:lnTo>
                    <a:pt x="265811" y="2943352"/>
                  </a:lnTo>
                  <a:lnTo>
                    <a:pt x="269366" y="2941574"/>
                  </a:lnTo>
                  <a:lnTo>
                    <a:pt x="271652" y="2934970"/>
                  </a:lnTo>
                  <a:lnTo>
                    <a:pt x="269875" y="2931414"/>
                  </a:lnTo>
                  <a:lnTo>
                    <a:pt x="263271" y="2929128"/>
                  </a:lnTo>
                  <a:close/>
                </a:path>
                <a:path w="1228725" h="3713479">
                  <a:moveTo>
                    <a:pt x="247523" y="2977388"/>
                  </a:moveTo>
                  <a:lnTo>
                    <a:pt x="243966" y="2979293"/>
                  </a:lnTo>
                  <a:lnTo>
                    <a:pt x="242824" y="2982595"/>
                  </a:lnTo>
                  <a:lnTo>
                    <a:pt x="231139" y="3018790"/>
                  </a:lnTo>
                  <a:lnTo>
                    <a:pt x="229997" y="3022219"/>
                  </a:lnTo>
                  <a:lnTo>
                    <a:pt x="231901" y="3025775"/>
                  </a:lnTo>
                  <a:lnTo>
                    <a:pt x="235203" y="3026791"/>
                  </a:lnTo>
                  <a:lnTo>
                    <a:pt x="238506" y="3027933"/>
                  </a:lnTo>
                  <a:lnTo>
                    <a:pt x="242062" y="3026155"/>
                  </a:lnTo>
                  <a:lnTo>
                    <a:pt x="243204" y="3022727"/>
                  </a:lnTo>
                  <a:lnTo>
                    <a:pt x="254888" y="2986531"/>
                  </a:lnTo>
                  <a:lnTo>
                    <a:pt x="256032" y="2983229"/>
                  </a:lnTo>
                  <a:lnTo>
                    <a:pt x="254253" y="2979547"/>
                  </a:lnTo>
                  <a:lnTo>
                    <a:pt x="250825" y="2978530"/>
                  </a:lnTo>
                  <a:lnTo>
                    <a:pt x="247523" y="2977388"/>
                  </a:lnTo>
                  <a:close/>
                </a:path>
                <a:path w="1228725" h="3713479">
                  <a:moveTo>
                    <a:pt x="220217" y="3061970"/>
                  </a:moveTo>
                  <a:lnTo>
                    <a:pt x="216662" y="3063748"/>
                  </a:lnTo>
                  <a:lnTo>
                    <a:pt x="214375" y="3070352"/>
                  </a:lnTo>
                  <a:lnTo>
                    <a:pt x="216153" y="3074034"/>
                  </a:lnTo>
                  <a:lnTo>
                    <a:pt x="222758" y="3076321"/>
                  </a:lnTo>
                  <a:lnTo>
                    <a:pt x="226313" y="3074543"/>
                  </a:lnTo>
                  <a:lnTo>
                    <a:pt x="228600" y="3067939"/>
                  </a:lnTo>
                  <a:lnTo>
                    <a:pt x="226949" y="3064255"/>
                  </a:lnTo>
                  <a:lnTo>
                    <a:pt x="223520" y="3063113"/>
                  </a:lnTo>
                  <a:lnTo>
                    <a:pt x="220217" y="3061970"/>
                  </a:lnTo>
                  <a:close/>
                </a:path>
                <a:path w="1228725" h="3713479">
                  <a:moveTo>
                    <a:pt x="204470" y="3110356"/>
                  </a:moveTo>
                  <a:lnTo>
                    <a:pt x="200913" y="3112134"/>
                  </a:lnTo>
                  <a:lnTo>
                    <a:pt x="199771" y="3115564"/>
                  </a:lnTo>
                  <a:lnTo>
                    <a:pt x="188087" y="3151758"/>
                  </a:lnTo>
                  <a:lnTo>
                    <a:pt x="186944" y="3155060"/>
                  </a:lnTo>
                  <a:lnTo>
                    <a:pt x="188849" y="3158744"/>
                  </a:lnTo>
                  <a:lnTo>
                    <a:pt x="192150" y="3159759"/>
                  </a:lnTo>
                  <a:lnTo>
                    <a:pt x="195452" y="3160903"/>
                  </a:lnTo>
                  <a:lnTo>
                    <a:pt x="199009" y="3158998"/>
                  </a:lnTo>
                  <a:lnTo>
                    <a:pt x="200151" y="3155696"/>
                  </a:lnTo>
                  <a:lnTo>
                    <a:pt x="211836" y="3119374"/>
                  </a:lnTo>
                  <a:lnTo>
                    <a:pt x="212978" y="3116072"/>
                  </a:lnTo>
                  <a:lnTo>
                    <a:pt x="211200" y="3112516"/>
                  </a:lnTo>
                  <a:lnTo>
                    <a:pt x="207772" y="3111373"/>
                  </a:lnTo>
                  <a:lnTo>
                    <a:pt x="204470" y="3110356"/>
                  </a:lnTo>
                  <a:close/>
                </a:path>
                <a:path w="1228725" h="3713479">
                  <a:moveTo>
                    <a:pt x="177164" y="3194939"/>
                  </a:moveTo>
                  <a:lnTo>
                    <a:pt x="173609" y="3196717"/>
                  </a:lnTo>
                  <a:lnTo>
                    <a:pt x="171323" y="3203321"/>
                  </a:lnTo>
                  <a:lnTo>
                    <a:pt x="173100" y="3206877"/>
                  </a:lnTo>
                  <a:lnTo>
                    <a:pt x="179704" y="3209163"/>
                  </a:lnTo>
                  <a:lnTo>
                    <a:pt x="183261" y="3207384"/>
                  </a:lnTo>
                  <a:lnTo>
                    <a:pt x="185547" y="3200780"/>
                  </a:lnTo>
                  <a:lnTo>
                    <a:pt x="183896" y="3197225"/>
                  </a:lnTo>
                  <a:lnTo>
                    <a:pt x="180466" y="3196081"/>
                  </a:lnTo>
                  <a:lnTo>
                    <a:pt x="177164" y="3194939"/>
                  </a:lnTo>
                  <a:close/>
                </a:path>
                <a:path w="1228725" h="3713479">
                  <a:moveTo>
                    <a:pt x="161416" y="3243326"/>
                  </a:moveTo>
                  <a:lnTo>
                    <a:pt x="157861" y="3245104"/>
                  </a:lnTo>
                  <a:lnTo>
                    <a:pt x="156717" y="3248406"/>
                  </a:lnTo>
                  <a:lnTo>
                    <a:pt x="145034" y="3284728"/>
                  </a:lnTo>
                  <a:lnTo>
                    <a:pt x="143890" y="3288029"/>
                  </a:lnTo>
                  <a:lnTo>
                    <a:pt x="145796" y="3291586"/>
                  </a:lnTo>
                  <a:lnTo>
                    <a:pt x="149098" y="3292729"/>
                  </a:lnTo>
                  <a:lnTo>
                    <a:pt x="152400" y="3293745"/>
                  </a:lnTo>
                  <a:lnTo>
                    <a:pt x="156083" y="3291966"/>
                  </a:lnTo>
                  <a:lnTo>
                    <a:pt x="157099" y="3288538"/>
                  </a:lnTo>
                  <a:lnTo>
                    <a:pt x="168783" y="3252343"/>
                  </a:lnTo>
                  <a:lnTo>
                    <a:pt x="169925" y="3249041"/>
                  </a:lnTo>
                  <a:lnTo>
                    <a:pt x="168148" y="3245485"/>
                  </a:lnTo>
                  <a:lnTo>
                    <a:pt x="164719" y="3244341"/>
                  </a:lnTo>
                  <a:lnTo>
                    <a:pt x="161416" y="3243326"/>
                  </a:lnTo>
                  <a:close/>
                </a:path>
                <a:path w="1228725" h="3713479">
                  <a:moveTo>
                    <a:pt x="134112" y="3327781"/>
                  </a:moveTo>
                  <a:lnTo>
                    <a:pt x="130556" y="3329559"/>
                  </a:lnTo>
                  <a:lnTo>
                    <a:pt x="129412" y="3332861"/>
                  </a:lnTo>
                  <a:lnTo>
                    <a:pt x="128270" y="3336290"/>
                  </a:lnTo>
                  <a:lnTo>
                    <a:pt x="130048" y="3339846"/>
                  </a:lnTo>
                  <a:lnTo>
                    <a:pt x="136651" y="3342132"/>
                  </a:lnTo>
                  <a:lnTo>
                    <a:pt x="140335" y="3340354"/>
                  </a:lnTo>
                  <a:lnTo>
                    <a:pt x="141350" y="3337052"/>
                  </a:lnTo>
                  <a:lnTo>
                    <a:pt x="142494" y="3333750"/>
                  </a:lnTo>
                  <a:lnTo>
                    <a:pt x="140842" y="3330066"/>
                  </a:lnTo>
                  <a:lnTo>
                    <a:pt x="137413" y="3328924"/>
                  </a:lnTo>
                  <a:lnTo>
                    <a:pt x="134112" y="3327781"/>
                  </a:lnTo>
                  <a:close/>
                </a:path>
                <a:path w="1228725" h="3713479">
                  <a:moveTo>
                    <a:pt x="118363" y="3376168"/>
                  </a:moveTo>
                  <a:lnTo>
                    <a:pt x="114808" y="3378073"/>
                  </a:lnTo>
                  <a:lnTo>
                    <a:pt x="113664" y="3381375"/>
                  </a:lnTo>
                  <a:lnTo>
                    <a:pt x="101981" y="3417570"/>
                  </a:lnTo>
                  <a:lnTo>
                    <a:pt x="100837" y="3420872"/>
                  </a:lnTo>
                  <a:lnTo>
                    <a:pt x="102742" y="3424554"/>
                  </a:lnTo>
                  <a:lnTo>
                    <a:pt x="106045" y="3425571"/>
                  </a:lnTo>
                  <a:lnTo>
                    <a:pt x="109347" y="3426714"/>
                  </a:lnTo>
                  <a:lnTo>
                    <a:pt x="113029" y="3424809"/>
                  </a:lnTo>
                  <a:lnTo>
                    <a:pt x="114046" y="3421507"/>
                  </a:lnTo>
                  <a:lnTo>
                    <a:pt x="125857" y="3385312"/>
                  </a:lnTo>
                  <a:lnTo>
                    <a:pt x="126873" y="3381883"/>
                  </a:lnTo>
                  <a:lnTo>
                    <a:pt x="125095" y="3378327"/>
                  </a:lnTo>
                  <a:lnTo>
                    <a:pt x="121665" y="3377311"/>
                  </a:lnTo>
                  <a:lnTo>
                    <a:pt x="118363" y="3376168"/>
                  </a:lnTo>
                  <a:close/>
                </a:path>
                <a:path w="1228725" h="3713479">
                  <a:moveTo>
                    <a:pt x="91059" y="3460750"/>
                  </a:moveTo>
                  <a:lnTo>
                    <a:pt x="87502" y="3462528"/>
                  </a:lnTo>
                  <a:lnTo>
                    <a:pt x="85216" y="3469132"/>
                  </a:lnTo>
                  <a:lnTo>
                    <a:pt x="86995" y="3472815"/>
                  </a:lnTo>
                  <a:lnTo>
                    <a:pt x="93599" y="3475101"/>
                  </a:lnTo>
                  <a:lnTo>
                    <a:pt x="97282" y="3473323"/>
                  </a:lnTo>
                  <a:lnTo>
                    <a:pt x="98425" y="3470021"/>
                  </a:lnTo>
                  <a:lnTo>
                    <a:pt x="99567" y="3466591"/>
                  </a:lnTo>
                  <a:lnTo>
                    <a:pt x="97789" y="3463036"/>
                  </a:lnTo>
                  <a:lnTo>
                    <a:pt x="94487" y="3461893"/>
                  </a:lnTo>
                  <a:lnTo>
                    <a:pt x="91059" y="3460750"/>
                  </a:lnTo>
                  <a:close/>
                </a:path>
                <a:path w="1228725" h="3713479">
                  <a:moveTo>
                    <a:pt x="75311" y="3509137"/>
                  </a:moveTo>
                  <a:lnTo>
                    <a:pt x="71754" y="3510915"/>
                  </a:lnTo>
                  <a:lnTo>
                    <a:pt x="70612" y="3514216"/>
                  </a:lnTo>
                  <a:lnTo>
                    <a:pt x="58927" y="3550539"/>
                  </a:lnTo>
                  <a:lnTo>
                    <a:pt x="57785" y="3553841"/>
                  </a:lnTo>
                  <a:lnTo>
                    <a:pt x="59689" y="3557397"/>
                  </a:lnTo>
                  <a:lnTo>
                    <a:pt x="62991" y="3558540"/>
                  </a:lnTo>
                  <a:lnTo>
                    <a:pt x="66294" y="3559556"/>
                  </a:lnTo>
                  <a:lnTo>
                    <a:pt x="69976" y="3557778"/>
                  </a:lnTo>
                  <a:lnTo>
                    <a:pt x="70992" y="3554476"/>
                  </a:lnTo>
                  <a:lnTo>
                    <a:pt x="82803" y="3518154"/>
                  </a:lnTo>
                  <a:lnTo>
                    <a:pt x="83820" y="3514852"/>
                  </a:lnTo>
                  <a:lnTo>
                    <a:pt x="82041" y="3511296"/>
                  </a:lnTo>
                  <a:lnTo>
                    <a:pt x="78612" y="3510153"/>
                  </a:lnTo>
                  <a:lnTo>
                    <a:pt x="75311" y="3509137"/>
                  </a:lnTo>
                  <a:close/>
                </a:path>
                <a:path w="1228725" h="3713479">
                  <a:moveTo>
                    <a:pt x="48006" y="3593719"/>
                  </a:moveTo>
                  <a:lnTo>
                    <a:pt x="44450" y="3595370"/>
                  </a:lnTo>
                  <a:lnTo>
                    <a:pt x="43307" y="3598799"/>
                  </a:lnTo>
                  <a:lnTo>
                    <a:pt x="42163" y="3602101"/>
                  </a:lnTo>
                  <a:lnTo>
                    <a:pt x="43941" y="3605657"/>
                  </a:lnTo>
                  <a:lnTo>
                    <a:pt x="50546" y="3607943"/>
                  </a:lnTo>
                  <a:lnTo>
                    <a:pt x="54228" y="3606165"/>
                  </a:lnTo>
                  <a:lnTo>
                    <a:pt x="56514" y="3599561"/>
                  </a:lnTo>
                  <a:lnTo>
                    <a:pt x="54737" y="3595878"/>
                  </a:lnTo>
                  <a:lnTo>
                    <a:pt x="51435" y="3594735"/>
                  </a:lnTo>
                  <a:lnTo>
                    <a:pt x="48006" y="3593719"/>
                  </a:lnTo>
                  <a:close/>
                </a:path>
                <a:path w="1228725" h="3713479">
                  <a:moveTo>
                    <a:pt x="0" y="3629279"/>
                  </a:moveTo>
                  <a:lnTo>
                    <a:pt x="12826" y="3713479"/>
                  </a:lnTo>
                  <a:lnTo>
                    <a:pt x="65274" y="3660140"/>
                  </a:lnTo>
                  <a:lnTo>
                    <a:pt x="33782" y="3660140"/>
                  </a:lnTo>
                  <a:lnTo>
                    <a:pt x="30479" y="3659124"/>
                  </a:lnTo>
                  <a:lnTo>
                    <a:pt x="27050" y="3657981"/>
                  </a:lnTo>
                  <a:lnTo>
                    <a:pt x="25273" y="3654425"/>
                  </a:lnTo>
                  <a:lnTo>
                    <a:pt x="26288" y="3651123"/>
                  </a:lnTo>
                  <a:lnTo>
                    <a:pt x="27559" y="3647186"/>
                  </a:lnTo>
                  <a:lnTo>
                    <a:pt x="28701" y="3643884"/>
                  </a:lnTo>
                  <a:lnTo>
                    <a:pt x="32258" y="3641979"/>
                  </a:lnTo>
                  <a:lnTo>
                    <a:pt x="39198" y="3641979"/>
                  </a:lnTo>
                  <a:lnTo>
                    <a:pt x="0" y="3629279"/>
                  </a:lnTo>
                  <a:close/>
                </a:path>
                <a:path w="1228725" h="3713479">
                  <a:moveTo>
                    <a:pt x="32258" y="3641979"/>
                  </a:moveTo>
                  <a:lnTo>
                    <a:pt x="28701" y="3643884"/>
                  </a:lnTo>
                  <a:lnTo>
                    <a:pt x="27559" y="3647186"/>
                  </a:lnTo>
                  <a:lnTo>
                    <a:pt x="26288" y="3651123"/>
                  </a:lnTo>
                  <a:lnTo>
                    <a:pt x="25273" y="3654425"/>
                  </a:lnTo>
                  <a:lnTo>
                    <a:pt x="27050" y="3657981"/>
                  </a:lnTo>
                  <a:lnTo>
                    <a:pt x="30479" y="3659124"/>
                  </a:lnTo>
                  <a:lnTo>
                    <a:pt x="33782" y="3660140"/>
                  </a:lnTo>
                  <a:lnTo>
                    <a:pt x="37337" y="3658362"/>
                  </a:lnTo>
                  <a:lnTo>
                    <a:pt x="38481" y="3655060"/>
                  </a:lnTo>
                  <a:lnTo>
                    <a:pt x="39750" y="3651123"/>
                  </a:lnTo>
                  <a:lnTo>
                    <a:pt x="40766" y="3647821"/>
                  </a:lnTo>
                  <a:lnTo>
                    <a:pt x="38988" y="3644138"/>
                  </a:lnTo>
                  <a:lnTo>
                    <a:pt x="35560" y="3643122"/>
                  </a:lnTo>
                  <a:lnTo>
                    <a:pt x="32258" y="3641979"/>
                  </a:lnTo>
                  <a:close/>
                </a:path>
                <a:path w="1228725" h="3713479">
                  <a:moveTo>
                    <a:pt x="39198" y="3641979"/>
                  </a:moveTo>
                  <a:lnTo>
                    <a:pt x="32258" y="3641979"/>
                  </a:lnTo>
                  <a:lnTo>
                    <a:pt x="35560" y="3643122"/>
                  </a:lnTo>
                  <a:lnTo>
                    <a:pt x="38988" y="3644138"/>
                  </a:lnTo>
                  <a:lnTo>
                    <a:pt x="40766" y="3647821"/>
                  </a:lnTo>
                  <a:lnTo>
                    <a:pt x="39750" y="3651123"/>
                  </a:lnTo>
                  <a:lnTo>
                    <a:pt x="38481" y="3655060"/>
                  </a:lnTo>
                  <a:lnTo>
                    <a:pt x="37337" y="3658362"/>
                  </a:lnTo>
                  <a:lnTo>
                    <a:pt x="33782" y="3660140"/>
                  </a:lnTo>
                  <a:lnTo>
                    <a:pt x="65274" y="3660140"/>
                  </a:lnTo>
                  <a:lnTo>
                    <a:pt x="72516"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39" name="Graphic 442">
              <a:extLst>
                <a:ext uri="{FF2B5EF4-FFF2-40B4-BE49-F238E27FC236}">
                  <a16:creationId xmlns:a16="http://schemas.microsoft.com/office/drawing/2014/main" id="{00000000-0008-0000-0C00-00008B000000}"/>
                </a:ext>
              </a:extLst>
            </xdr:cNvPr>
            <xdr:cNvSpPr/>
          </xdr:nvSpPr>
          <xdr:spPr>
            <a:xfrm>
              <a:off x="1867535" y="1539239"/>
              <a:ext cx="48260" cy="45085"/>
            </a:xfrm>
            <a:custGeom>
              <a:avLst/>
              <a:gdLst/>
              <a:ahLst/>
              <a:cxnLst/>
              <a:rect l="l" t="t" r="r" b="b"/>
              <a:pathLst>
                <a:path w="48260" h="45085">
                  <a:moveTo>
                    <a:pt x="24130" y="0"/>
                  </a:moveTo>
                  <a:lnTo>
                    <a:pt x="14733" y="1762"/>
                  </a:lnTo>
                  <a:lnTo>
                    <a:pt x="7064" y="6572"/>
                  </a:lnTo>
                  <a:lnTo>
                    <a:pt x="1895" y="13715"/>
                  </a:lnTo>
                  <a:lnTo>
                    <a:pt x="0" y="22478"/>
                  </a:lnTo>
                  <a:lnTo>
                    <a:pt x="1895" y="31315"/>
                  </a:lnTo>
                  <a:lnTo>
                    <a:pt x="7064" y="38496"/>
                  </a:lnTo>
                  <a:lnTo>
                    <a:pt x="14733" y="43320"/>
                  </a:lnTo>
                  <a:lnTo>
                    <a:pt x="24130" y="45084"/>
                  </a:lnTo>
                  <a:lnTo>
                    <a:pt x="33526" y="43320"/>
                  </a:lnTo>
                  <a:lnTo>
                    <a:pt x="41195" y="38496"/>
                  </a:lnTo>
                  <a:lnTo>
                    <a:pt x="46364" y="31315"/>
                  </a:lnTo>
                  <a:lnTo>
                    <a:pt x="48260" y="22478"/>
                  </a:lnTo>
                  <a:lnTo>
                    <a:pt x="46364" y="13715"/>
                  </a:lnTo>
                  <a:lnTo>
                    <a:pt x="41195" y="6572"/>
                  </a:lnTo>
                  <a:lnTo>
                    <a:pt x="33526" y="1762"/>
                  </a:lnTo>
                  <a:lnTo>
                    <a:pt x="2413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40" name="Image 443">
              <a:extLst>
                <a:ext uri="{FF2B5EF4-FFF2-40B4-BE49-F238E27FC236}">
                  <a16:creationId xmlns:a16="http://schemas.microsoft.com/office/drawing/2014/main" id="{00000000-0008-0000-0C00-00008C000000}"/>
                </a:ext>
              </a:extLst>
            </xdr:cNvPr>
            <xdr:cNvPicPr/>
          </xdr:nvPicPr>
          <xdr:blipFill>
            <a:blip xmlns:r="http://schemas.openxmlformats.org/officeDocument/2006/relationships" r:embed="rId18" cstate="print"/>
            <a:stretch>
              <a:fillRect/>
            </a:stretch>
          </xdr:blipFill>
          <xdr:spPr>
            <a:xfrm>
              <a:off x="1854835" y="1513839"/>
              <a:ext cx="48260" cy="45084"/>
            </a:xfrm>
            <a:prstGeom prst="rect">
              <a:avLst/>
            </a:prstGeom>
          </xdr:spPr>
        </xdr:pic>
        <xdr:sp macro="" textlink="">
          <xdr:nvSpPr>
            <xdr:cNvPr id="141" name="Graphic 444">
              <a:extLst>
                <a:ext uri="{FF2B5EF4-FFF2-40B4-BE49-F238E27FC236}">
                  <a16:creationId xmlns:a16="http://schemas.microsoft.com/office/drawing/2014/main" id="{00000000-0008-0000-0C00-00008D000000}"/>
                </a:ext>
              </a:extLst>
            </xdr:cNvPr>
            <xdr:cNvSpPr/>
          </xdr:nvSpPr>
          <xdr:spPr>
            <a:xfrm>
              <a:off x="1854835" y="1513839"/>
              <a:ext cx="48260" cy="45085"/>
            </a:xfrm>
            <a:custGeom>
              <a:avLst/>
              <a:gdLst/>
              <a:ahLst/>
              <a:cxnLst/>
              <a:rect l="l" t="t" r="r" b="b"/>
              <a:pathLst>
                <a:path w="48260" h="45085">
                  <a:moveTo>
                    <a:pt x="24130" y="0"/>
                  </a:moveTo>
                  <a:lnTo>
                    <a:pt x="14733" y="1762"/>
                  </a:lnTo>
                  <a:lnTo>
                    <a:pt x="7064" y="6572"/>
                  </a:lnTo>
                  <a:lnTo>
                    <a:pt x="1895" y="13715"/>
                  </a:lnTo>
                  <a:lnTo>
                    <a:pt x="0" y="22478"/>
                  </a:lnTo>
                  <a:lnTo>
                    <a:pt x="1895" y="31315"/>
                  </a:lnTo>
                  <a:lnTo>
                    <a:pt x="7064" y="38496"/>
                  </a:lnTo>
                  <a:lnTo>
                    <a:pt x="14733" y="43320"/>
                  </a:lnTo>
                  <a:lnTo>
                    <a:pt x="24130" y="45084"/>
                  </a:lnTo>
                  <a:lnTo>
                    <a:pt x="33526" y="43320"/>
                  </a:lnTo>
                  <a:lnTo>
                    <a:pt x="41195" y="38496"/>
                  </a:lnTo>
                  <a:lnTo>
                    <a:pt x="46364" y="31315"/>
                  </a:lnTo>
                  <a:lnTo>
                    <a:pt x="48260" y="22478"/>
                  </a:lnTo>
                  <a:lnTo>
                    <a:pt x="46364" y="13715"/>
                  </a:lnTo>
                  <a:lnTo>
                    <a:pt x="41195" y="6572"/>
                  </a:lnTo>
                  <a:lnTo>
                    <a:pt x="33526" y="1762"/>
                  </a:lnTo>
                  <a:lnTo>
                    <a:pt x="24130"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42" name="Graphic 445">
              <a:extLst>
                <a:ext uri="{FF2B5EF4-FFF2-40B4-BE49-F238E27FC236}">
                  <a16:creationId xmlns:a16="http://schemas.microsoft.com/office/drawing/2014/main" id="{00000000-0008-0000-0C00-00008E000000}"/>
                </a:ext>
              </a:extLst>
            </xdr:cNvPr>
            <xdr:cNvSpPr/>
          </xdr:nvSpPr>
          <xdr:spPr>
            <a:xfrm>
              <a:off x="1487805" y="141731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3" name="Graphic 446">
              <a:extLst>
                <a:ext uri="{FF2B5EF4-FFF2-40B4-BE49-F238E27FC236}">
                  <a16:creationId xmlns:a16="http://schemas.microsoft.com/office/drawing/2014/main" id="{00000000-0008-0000-0C00-00008F000000}"/>
                </a:ext>
              </a:extLst>
            </xdr:cNvPr>
            <xdr:cNvSpPr/>
          </xdr:nvSpPr>
          <xdr:spPr>
            <a:xfrm>
              <a:off x="1838325" y="1530350"/>
              <a:ext cx="76200" cy="2352675"/>
            </a:xfrm>
            <a:custGeom>
              <a:avLst/>
              <a:gdLst/>
              <a:ahLst/>
              <a:cxnLst/>
              <a:rect l="l" t="t" r="r" b="b"/>
              <a:pathLst>
                <a:path w="76200" h="2352675">
                  <a:moveTo>
                    <a:pt x="31746" y="2276475"/>
                  </a:moveTo>
                  <a:lnTo>
                    <a:pt x="0" y="2276475"/>
                  </a:lnTo>
                  <a:lnTo>
                    <a:pt x="38100" y="2352675"/>
                  </a:lnTo>
                  <a:lnTo>
                    <a:pt x="69850" y="2289175"/>
                  </a:lnTo>
                  <a:lnTo>
                    <a:pt x="31750" y="2289175"/>
                  </a:lnTo>
                  <a:lnTo>
                    <a:pt x="31746" y="2276475"/>
                  </a:lnTo>
                  <a:close/>
                </a:path>
                <a:path w="76200" h="2352675">
                  <a:moveTo>
                    <a:pt x="43814" y="0"/>
                  </a:moveTo>
                  <a:lnTo>
                    <a:pt x="31114" y="0"/>
                  </a:lnTo>
                  <a:lnTo>
                    <a:pt x="31750" y="2289175"/>
                  </a:lnTo>
                  <a:lnTo>
                    <a:pt x="44450" y="2289175"/>
                  </a:lnTo>
                  <a:lnTo>
                    <a:pt x="43814" y="0"/>
                  </a:lnTo>
                  <a:close/>
                </a:path>
                <a:path w="76200" h="2352675">
                  <a:moveTo>
                    <a:pt x="76200" y="2276475"/>
                  </a:moveTo>
                  <a:lnTo>
                    <a:pt x="44446" y="2276475"/>
                  </a:lnTo>
                  <a:lnTo>
                    <a:pt x="44450" y="2289175"/>
                  </a:lnTo>
                  <a:lnTo>
                    <a:pt x="69850" y="2289175"/>
                  </a:lnTo>
                  <a:lnTo>
                    <a:pt x="76200" y="2276475"/>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44" name="Graphic 447">
              <a:extLst>
                <a:ext uri="{FF2B5EF4-FFF2-40B4-BE49-F238E27FC236}">
                  <a16:creationId xmlns:a16="http://schemas.microsoft.com/office/drawing/2014/main" id="{00000000-0008-0000-0C00-000090000000}"/>
                </a:ext>
              </a:extLst>
            </xdr:cNvPr>
            <xdr:cNvSpPr/>
          </xdr:nvSpPr>
          <xdr:spPr>
            <a:xfrm>
              <a:off x="1354455" y="0"/>
              <a:ext cx="923925" cy="1828800"/>
            </a:xfrm>
            <a:custGeom>
              <a:avLst/>
              <a:gdLst/>
              <a:ahLst/>
              <a:cxnLst/>
              <a:rect l="l" t="t" r="r" b="b"/>
              <a:pathLst>
                <a:path w="923925" h="1828800">
                  <a:moveTo>
                    <a:pt x="467995" y="0"/>
                  </a:moveTo>
                  <a:lnTo>
                    <a:pt x="0" y="0"/>
                  </a:lnTo>
                  <a:lnTo>
                    <a:pt x="0" y="246380"/>
                  </a:lnTo>
                  <a:lnTo>
                    <a:pt x="467995" y="246380"/>
                  </a:lnTo>
                  <a:lnTo>
                    <a:pt x="467995" y="0"/>
                  </a:lnTo>
                  <a:close/>
                </a:path>
                <a:path w="923925" h="1828800">
                  <a:moveTo>
                    <a:pt x="923925" y="1582420"/>
                  </a:moveTo>
                  <a:lnTo>
                    <a:pt x="641985" y="1582420"/>
                  </a:lnTo>
                  <a:lnTo>
                    <a:pt x="641985" y="1828800"/>
                  </a:lnTo>
                  <a:lnTo>
                    <a:pt x="923925" y="1828800"/>
                  </a:lnTo>
                  <a:lnTo>
                    <a:pt x="923925" y="158242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5" name="Graphic 448">
              <a:extLst>
                <a:ext uri="{FF2B5EF4-FFF2-40B4-BE49-F238E27FC236}">
                  <a16:creationId xmlns:a16="http://schemas.microsoft.com/office/drawing/2014/main" id="{00000000-0008-0000-0C00-000091000000}"/>
                </a:ext>
              </a:extLst>
            </xdr:cNvPr>
            <xdr:cNvSpPr/>
          </xdr:nvSpPr>
          <xdr:spPr>
            <a:xfrm>
              <a:off x="1835785" y="120650"/>
              <a:ext cx="76200" cy="2354580"/>
            </a:xfrm>
            <a:custGeom>
              <a:avLst/>
              <a:gdLst/>
              <a:ahLst/>
              <a:cxnLst/>
              <a:rect l="l" t="t" r="r" b="b"/>
              <a:pathLst>
                <a:path w="76200" h="2354580">
                  <a:moveTo>
                    <a:pt x="44450" y="63500"/>
                  </a:moveTo>
                  <a:lnTo>
                    <a:pt x="31750" y="63500"/>
                  </a:lnTo>
                  <a:lnTo>
                    <a:pt x="31115" y="2354579"/>
                  </a:lnTo>
                  <a:lnTo>
                    <a:pt x="43815" y="2354579"/>
                  </a:lnTo>
                  <a:lnTo>
                    <a:pt x="44450" y="63500"/>
                  </a:lnTo>
                  <a:close/>
                </a:path>
                <a:path w="76200" h="2354580">
                  <a:moveTo>
                    <a:pt x="38100" y="0"/>
                  </a:moveTo>
                  <a:lnTo>
                    <a:pt x="0" y="76200"/>
                  </a:lnTo>
                  <a:lnTo>
                    <a:pt x="31746" y="76200"/>
                  </a:lnTo>
                  <a:lnTo>
                    <a:pt x="31750" y="63500"/>
                  </a:lnTo>
                  <a:lnTo>
                    <a:pt x="69850" y="63500"/>
                  </a:lnTo>
                  <a:lnTo>
                    <a:pt x="38100" y="0"/>
                  </a:lnTo>
                  <a:close/>
                </a:path>
                <a:path w="76200" h="2354580">
                  <a:moveTo>
                    <a:pt x="69850" y="63500"/>
                  </a:moveTo>
                  <a:lnTo>
                    <a:pt x="44450" y="63500"/>
                  </a:lnTo>
                  <a:lnTo>
                    <a:pt x="44446"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146" name="Graphic 449">
              <a:extLst>
                <a:ext uri="{FF2B5EF4-FFF2-40B4-BE49-F238E27FC236}">
                  <a16:creationId xmlns:a16="http://schemas.microsoft.com/office/drawing/2014/main" id="{00000000-0008-0000-0C00-000092000000}"/>
                </a:ext>
              </a:extLst>
            </xdr:cNvPr>
            <xdr:cNvSpPr/>
          </xdr:nvSpPr>
          <xdr:spPr>
            <a:xfrm>
              <a:off x="2334260" y="225425"/>
              <a:ext cx="467995" cy="246379"/>
            </a:xfrm>
            <a:custGeom>
              <a:avLst/>
              <a:gdLst/>
              <a:ahLst/>
              <a:cxnLst/>
              <a:rect l="l" t="t" r="r" b="b"/>
              <a:pathLst>
                <a:path w="467995" h="246379">
                  <a:moveTo>
                    <a:pt x="467995" y="0"/>
                  </a:moveTo>
                  <a:lnTo>
                    <a:pt x="0" y="0"/>
                  </a:lnTo>
                  <a:lnTo>
                    <a:pt x="0" y="246379"/>
                  </a:lnTo>
                  <a:lnTo>
                    <a:pt x="467995" y="246379"/>
                  </a:lnTo>
                  <a:lnTo>
                    <a:pt x="46799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7" name="Textbox 450">
              <a:extLst>
                <a:ext uri="{FF2B5EF4-FFF2-40B4-BE49-F238E27FC236}">
                  <a16:creationId xmlns:a16="http://schemas.microsoft.com/office/drawing/2014/main" id="{00000000-0008-0000-0C00-000093000000}"/>
                </a:ext>
              </a:extLst>
            </xdr:cNvPr>
            <xdr:cNvSpPr txBox="1"/>
          </xdr:nvSpPr>
          <xdr:spPr>
            <a:xfrm>
              <a:off x="1446022" y="73278"/>
              <a:ext cx="286385" cy="140335"/>
            </a:xfrm>
            <a:prstGeom prst="rect">
              <a:avLst/>
            </a:prstGeom>
          </xdr:spPr>
          <xdr:txBody>
            <a:bodyPr wrap="square" lIns="0" tIns="0" rIns="0" bIns="0" rtlCol="0">
              <a:noAutofit/>
            </a:bodyPr>
            <a:lstStyle/>
            <a:p>
              <a:pPr>
                <a:lnSpc>
                  <a:spcPts val="1060"/>
                </a:lnSpc>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sp macro="" textlink="">
          <xdr:nvSpPr>
            <xdr:cNvPr id="148" name="Textbox 451">
              <a:extLst>
                <a:ext uri="{FF2B5EF4-FFF2-40B4-BE49-F238E27FC236}">
                  <a16:creationId xmlns:a16="http://schemas.microsoft.com/office/drawing/2014/main" id="{00000000-0008-0000-0C00-000094000000}"/>
                </a:ext>
              </a:extLst>
            </xdr:cNvPr>
            <xdr:cNvSpPr txBox="1"/>
          </xdr:nvSpPr>
          <xdr:spPr>
            <a:xfrm>
              <a:off x="2426207" y="299084"/>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149" name="Textbox 452">
              <a:extLst>
                <a:ext uri="{FF2B5EF4-FFF2-40B4-BE49-F238E27FC236}">
                  <a16:creationId xmlns:a16="http://schemas.microsoft.com/office/drawing/2014/main" id="{00000000-0008-0000-0C00-000095000000}"/>
                </a:ext>
              </a:extLst>
            </xdr:cNvPr>
            <xdr:cNvSpPr txBox="1"/>
          </xdr:nvSpPr>
          <xdr:spPr>
            <a:xfrm>
              <a:off x="1591055" y="1490852"/>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150" name="Textbox 453">
              <a:extLst>
                <a:ext uri="{FF2B5EF4-FFF2-40B4-BE49-F238E27FC236}">
                  <a16:creationId xmlns:a16="http://schemas.microsoft.com/office/drawing/2014/main" id="{00000000-0008-0000-0C00-000096000000}"/>
                </a:ext>
              </a:extLst>
            </xdr:cNvPr>
            <xdr:cNvSpPr txBox="1"/>
          </xdr:nvSpPr>
          <xdr:spPr>
            <a:xfrm>
              <a:off x="2066544" y="1655445"/>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151" name="Textbox 454">
              <a:extLst>
                <a:ext uri="{FF2B5EF4-FFF2-40B4-BE49-F238E27FC236}">
                  <a16:creationId xmlns:a16="http://schemas.microsoft.com/office/drawing/2014/main" id="{00000000-0008-0000-0C00-000097000000}"/>
                </a:ext>
              </a:extLst>
            </xdr:cNvPr>
            <xdr:cNvSpPr txBox="1"/>
          </xdr:nvSpPr>
          <xdr:spPr>
            <a:xfrm>
              <a:off x="293877" y="1812417"/>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152" name="Textbox 455">
              <a:extLst>
                <a:ext uri="{FF2B5EF4-FFF2-40B4-BE49-F238E27FC236}">
                  <a16:creationId xmlns:a16="http://schemas.microsoft.com/office/drawing/2014/main" id="{00000000-0008-0000-0C00-000098000000}"/>
                </a:ext>
              </a:extLst>
            </xdr:cNvPr>
            <xdr:cNvSpPr txBox="1"/>
          </xdr:nvSpPr>
          <xdr:spPr>
            <a:xfrm>
              <a:off x="3184017" y="1812417"/>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153" name="Textbox 456">
              <a:extLst>
                <a:ext uri="{FF2B5EF4-FFF2-40B4-BE49-F238E27FC236}">
                  <a16:creationId xmlns:a16="http://schemas.microsoft.com/office/drawing/2014/main" id="{00000000-0008-0000-0C00-000099000000}"/>
                </a:ext>
              </a:extLst>
            </xdr:cNvPr>
            <xdr:cNvSpPr txBox="1"/>
          </xdr:nvSpPr>
          <xdr:spPr>
            <a:xfrm>
              <a:off x="1319530" y="2391917"/>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154" name="Textbox 457">
              <a:extLst>
                <a:ext uri="{FF2B5EF4-FFF2-40B4-BE49-F238E27FC236}">
                  <a16:creationId xmlns:a16="http://schemas.microsoft.com/office/drawing/2014/main" id="{00000000-0008-0000-0C00-00009A000000}"/>
                </a:ext>
              </a:extLst>
            </xdr:cNvPr>
            <xdr:cNvSpPr txBox="1"/>
          </xdr:nvSpPr>
          <xdr:spPr>
            <a:xfrm>
              <a:off x="1763267" y="2637282"/>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grpSp>
      <xdr:sp macro="" textlink="">
        <xdr:nvSpPr>
          <xdr:cNvPr id="155" name="Rectangle 154">
            <a:extLst>
              <a:ext uri="{FF2B5EF4-FFF2-40B4-BE49-F238E27FC236}">
                <a16:creationId xmlns:a16="http://schemas.microsoft.com/office/drawing/2014/main" id="{00000000-0008-0000-0C00-00009B000000}"/>
              </a:ext>
            </a:extLst>
          </xdr:cNvPr>
          <xdr:cNvSpPr/>
        </xdr:nvSpPr>
        <xdr:spPr>
          <a:xfrm>
            <a:off x="9006840" y="1447800"/>
            <a:ext cx="655320" cy="2514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Neutra</a:t>
            </a:r>
            <a:r>
              <a:rPr lang="en-US" sz="1100"/>
              <a:t>l</a:t>
            </a:r>
          </a:p>
        </xdr:txBody>
      </xdr:sp>
    </xdr:grpSp>
    <xdr:clientData/>
  </xdr:twoCellAnchor>
  <xdr:twoCellAnchor>
    <xdr:from>
      <xdr:col>0</xdr:col>
      <xdr:colOff>0</xdr:colOff>
      <xdr:row>0</xdr:row>
      <xdr:rowOff>0</xdr:rowOff>
    </xdr:from>
    <xdr:to>
      <xdr:col>1</xdr:col>
      <xdr:colOff>142875</xdr:colOff>
      <xdr:row>0</xdr:row>
      <xdr:rowOff>247650</xdr:rowOff>
    </xdr:to>
    <xdr:sp macro="" textlink="">
      <xdr:nvSpPr>
        <xdr:cNvPr id="206" name="Rectangle 205">
          <a:hlinkClick xmlns:r="http://schemas.openxmlformats.org/officeDocument/2006/relationships" r:id="rId19"/>
          <a:extLst>
            <a:ext uri="{FF2B5EF4-FFF2-40B4-BE49-F238E27FC236}">
              <a16:creationId xmlns:a16="http://schemas.microsoft.com/office/drawing/2014/main" id="{00000000-0008-0000-0C00-0000CE000000}"/>
            </a:ext>
            <a:ext uri="{C183D7F6-B498-43B3-948B-1728B52AA6E4}">
              <adec:decorative xmlns:adec="http://schemas.microsoft.com/office/drawing/2017/decorative" val="1"/>
            </a:ext>
          </a:extLst>
        </xdr:cNvPr>
        <xdr:cNvSpPr/>
      </xdr:nvSpPr>
      <xdr:spPr>
        <a:xfrm>
          <a:off x="0" y="0"/>
          <a:ext cx="7524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9525</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40</xdr:col>
      <xdr:colOff>139065</xdr:colOff>
      <xdr:row>6</xdr:row>
      <xdr:rowOff>175260</xdr:rowOff>
    </xdr:from>
    <xdr:to>
      <xdr:col>41</xdr:col>
      <xdr:colOff>570865</xdr:colOff>
      <xdr:row>16</xdr:row>
      <xdr:rowOff>38100</xdr:rowOff>
    </xdr:to>
    <xdr:grpSp>
      <xdr:nvGrpSpPr>
        <xdr:cNvPr id="173" name="Group 172">
          <a:extLst>
            <a:ext uri="{FF2B5EF4-FFF2-40B4-BE49-F238E27FC236}">
              <a16:creationId xmlns:a16="http://schemas.microsoft.com/office/drawing/2014/main" id="{00000000-0008-0000-0D00-0000AD000000}"/>
            </a:ext>
          </a:extLst>
        </xdr:cNvPr>
        <xdr:cNvGrpSpPr>
          <a:grpSpLocks/>
        </xdr:cNvGrpSpPr>
      </xdr:nvGrpSpPr>
      <xdr:grpSpPr>
        <a:xfrm>
          <a:off x="14093190" y="1451610"/>
          <a:ext cx="1041400" cy="1672590"/>
          <a:chOff x="9525" y="0"/>
          <a:chExt cx="1041400" cy="2297430"/>
        </a:xfrm>
      </xdr:grpSpPr>
      <xdr:sp macro="" textlink="">
        <xdr:nvSpPr>
          <xdr:cNvPr id="174" name="Graphic 560">
            <a:extLst>
              <a:ext uri="{FF2B5EF4-FFF2-40B4-BE49-F238E27FC236}">
                <a16:creationId xmlns:a16="http://schemas.microsoft.com/office/drawing/2014/main" id="{00000000-0008-0000-0D00-0000AE000000}"/>
              </a:ext>
            </a:extLst>
          </xdr:cNvPr>
          <xdr:cNvSpPr/>
        </xdr:nvSpPr>
        <xdr:spPr>
          <a:xfrm>
            <a:off x="9525"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75" name="Graphic 561">
            <a:extLst>
              <a:ext uri="{FF2B5EF4-FFF2-40B4-BE49-F238E27FC236}">
                <a16:creationId xmlns:a16="http://schemas.microsoft.com/office/drawing/2014/main" id="{00000000-0008-0000-0D00-0000AF000000}"/>
              </a:ext>
            </a:extLst>
          </xdr:cNvPr>
          <xdr:cNvSpPr/>
        </xdr:nvSpPr>
        <xdr:spPr>
          <a:xfrm>
            <a:off x="524509" y="0"/>
            <a:ext cx="1270" cy="2297430"/>
          </a:xfrm>
          <a:custGeom>
            <a:avLst/>
            <a:gdLst/>
            <a:ahLst/>
            <a:cxnLst/>
            <a:rect l="l" t="t" r="r" b="b"/>
            <a:pathLst>
              <a:path h="2297430">
                <a:moveTo>
                  <a:pt x="0" y="1882139"/>
                </a:moveTo>
                <a:lnTo>
                  <a:pt x="0" y="2297429"/>
                </a:lnTo>
              </a:path>
              <a:path h="2297430">
                <a:moveTo>
                  <a:pt x="0" y="0"/>
                </a:moveTo>
                <a:lnTo>
                  <a:pt x="0" y="168338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76" name="Graphic 562">
            <a:extLst>
              <a:ext uri="{FF2B5EF4-FFF2-40B4-BE49-F238E27FC236}">
                <a16:creationId xmlns:a16="http://schemas.microsoft.com/office/drawing/2014/main" id="{00000000-0008-0000-0D00-0000B0000000}"/>
              </a:ext>
            </a:extLst>
          </xdr:cNvPr>
          <xdr:cNvSpPr/>
        </xdr:nvSpPr>
        <xdr:spPr>
          <a:xfrm>
            <a:off x="502919" y="105410"/>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7" name="Image 563">
            <a:extLst>
              <a:ext uri="{FF2B5EF4-FFF2-40B4-BE49-F238E27FC236}">
                <a16:creationId xmlns:a16="http://schemas.microsoft.com/office/drawing/2014/main" id="{00000000-0008-0000-0D00-0000B1000000}"/>
              </a:ext>
            </a:extLst>
          </xdr:cNvPr>
          <xdr:cNvPicPr/>
        </xdr:nvPicPr>
        <xdr:blipFill>
          <a:blip xmlns:r="http://schemas.openxmlformats.org/officeDocument/2006/relationships" r:embed="rId2" cstate="print"/>
          <a:stretch>
            <a:fillRect/>
          </a:stretch>
        </xdr:blipFill>
        <xdr:spPr>
          <a:xfrm>
            <a:off x="490219" y="80010"/>
            <a:ext cx="71754" cy="64135"/>
          </a:xfrm>
          <a:prstGeom prst="rect">
            <a:avLst/>
          </a:prstGeom>
        </xdr:spPr>
      </xdr:pic>
      <xdr:sp macro="" textlink="">
        <xdr:nvSpPr>
          <xdr:cNvPr id="178" name="Graphic 564">
            <a:extLst>
              <a:ext uri="{FF2B5EF4-FFF2-40B4-BE49-F238E27FC236}">
                <a16:creationId xmlns:a16="http://schemas.microsoft.com/office/drawing/2014/main" id="{00000000-0008-0000-0D00-0000B2000000}"/>
              </a:ext>
            </a:extLst>
          </xdr:cNvPr>
          <xdr:cNvSpPr/>
        </xdr:nvSpPr>
        <xdr:spPr>
          <a:xfrm>
            <a:off x="490219" y="80010"/>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79" name="Graphic 565">
            <a:extLst>
              <a:ext uri="{FF2B5EF4-FFF2-40B4-BE49-F238E27FC236}">
                <a16:creationId xmlns:a16="http://schemas.microsoft.com/office/drawing/2014/main" id="{00000000-0008-0000-0D00-0000B3000000}"/>
              </a:ext>
            </a:extLst>
          </xdr:cNvPr>
          <xdr:cNvSpPr/>
        </xdr:nvSpPr>
        <xdr:spPr>
          <a:xfrm>
            <a:off x="498475" y="1157605"/>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80" name="Image 566">
            <a:extLst>
              <a:ext uri="{FF2B5EF4-FFF2-40B4-BE49-F238E27FC236}">
                <a16:creationId xmlns:a16="http://schemas.microsoft.com/office/drawing/2014/main" id="{00000000-0008-0000-0D00-0000B4000000}"/>
              </a:ext>
            </a:extLst>
          </xdr:cNvPr>
          <xdr:cNvPicPr/>
        </xdr:nvPicPr>
        <xdr:blipFill>
          <a:blip xmlns:r="http://schemas.openxmlformats.org/officeDocument/2006/relationships" r:embed="rId3" cstate="print"/>
          <a:stretch>
            <a:fillRect/>
          </a:stretch>
        </xdr:blipFill>
        <xdr:spPr>
          <a:xfrm>
            <a:off x="485775" y="1132205"/>
            <a:ext cx="71755" cy="64135"/>
          </a:xfrm>
          <a:prstGeom prst="rect">
            <a:avLst/>
          </a:prstGeom>
        </xdr:spPr>
      </xdr:pic>
      <xdr:sp macro="" textlink="">
        <xdr:nvSpPr>
          <xdr:cNvPr id="181" name="Graphic 567">
            <a:extLst>
              <a:ext uri="{FF2B5EF4-FFF2-40B4-BE49-F238E27FC236}">
                <a16:creationId xmlns:a16="http://schemas.microsoft.com/office/drawing/2014/main" id="{00000000-0008-0000-0D00-0000B5000000}"/>
              </a:ext>
            </a:extLst>
          </xdr:cNvPr>
          <xdr:cNvSpPr/>
        </xdr:nvSpPr>
        <xdr:spPr>
          <a:xfrm>
            <a:off x="485775" y="1132205"/>
            <a:ext cx="71755" cy="64135"/>
          </a:xfrm>
          <a:custGeom>
            <a:avLst/>
            <a:gdLst/>
            <a:ahLst/>
            <a:cxnLst/>
            <a:rect l="l" t="t" r="r" b="b"/>
            <a:pathLst>
              <a:path w="71755" h="64135">
                <a:moveTo>
                  <a:pt x="35940" y="0"/>
                </a:moveTo>
                <a:lnTo>
                  <a:pt x="21913" y="2518"/>
                </a:lnTo>
                <a:lnTo>
                  <a:pt x="10493" y="9382"/>
                </a:lnTo>
                <a:lnTo>
                  <a:pt x="2811" y="19556"/>
                </a:lnTo>
                <a:lnTo>
                  <a:pt x="0" y="32004"/>
                </a:lnTo>
                <a:lnTo>
                  <a:pt x="2811" y="44525"/>
                </a:lnTo>
                <a:lnTo>
                  <a:pt x="10493" y="54737"/>
                </a:lnTo>
                <a:lnTo>
                  <a:pt x="21913" y="61614"/>
                </a:lnTo>
                <a:lnTo>
                  <a:pt x="35940" y="64135"/>
                </a:lnTo>
                <a:lnTo>
                  <a:pt x="49895" y="61614"/>
                </a:lnTo>
                <a:lnTo>
                  <a:pt x="61277" y="54737"/>
                </a:lnTo>
                <a:lnTo>
                  <a:pt x="68945" y="44525"/>
                </a:lnTo>
                <a:lnTo>
                  <a:pt x="71755" y="32004"/>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2" name="Graphic 568">
            <a:extLst>
              <a:ext uri="{FF2B5EF4-FFF2-40B4-BE49-F238E27FC236}">
                <a16:creationId xmlns:a16="http://schemas.microsoft.com/office/drawing/2014/main" id="{00000000-0008-0000-0D00-0000B6000000}"/>
              </a:ext>
            </a:extLst>
          </xdr:cNvPr>
          <xdr:cNvSpPr/>
        </xdr:nvSpPr>
        <xdr:spPr>
          <a:xfrm>
            <a:off x="498475" y="1421130"/>
            <a:ext cx="71755" cy="64135"/>
          </a:xfrm>
          <a:custGeom>
            <a:avLst/>
            <a:gdLst/>
            <a:ahLst/>
            <a:cxnLst/>
            <a:rect l="l" t="t" r="r" b="b"/>
            <a:pathLst>
              <a:path w="71755" h="64135">
                <a:moveTo>
                  <a:pt x="35813" y="0"/>
                </a:moveTo>
                <a:lnTo>
                  <a:pt x="21859" y="2518"/>
                </a:lnTo>
                <a:lnTo>
                  <a:pt x="10477" y="9382"/>
                </a:lnTo>
                <a:lnTo>
                  <a:pt x="2809" y="19556"/>
                </a:lnTo>
                <a:lnTo>
                  <a:pt x="0" y="32004"/>
                </a:lnTo>
                <a:lnTo>
                  <a:pt x="2809" y="44525"/>
                </a:lnTo>
                <a:lnTo>
                  <a:pt x="10477" y="54737"/>
                </a:lnTo>
                <a:lnTo>
                  <a:pt x="21859" y="61614"/>
                </a:lnTo>
                <a:lnTo>
                  <a:pt x="35813" y="64135"/>
                </a:lnTo>
                <a:lnTo>
                  <a:pt x="49841" y="61614"/>
                </a:lnTo>
                <a:lnTo>
                  <a:pt x="61261" y="54737"/>
                </a:lnTo>
                <a:lnTo>
                  <a:pt x="68943" y="44525"/>
                </a:lnTo>
                <a:lnTo>
                  <a:pt x="71755" y="32004"/>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83" name="Image 569">
            <a:extLst>
              <a:ext uri="{FF2B5EF4-FFF2-40B4-BE49-F238E27FC236}">
                <a16:creationId xmlns:a16="http://schemas.microsoft.com/office/drawing/2014/main" id="{00000000-0008-0000-0D00-0000B7000000}"/>
              </a:ext>
            </a:extLst>
          </xdr:cNvPr>
          <xdr:cNvPicPr/>
        </xdr:nvPicPr>
        <xdr:blipFill>
          <a:blip xmlns:r="http://schemas.openxmlformats.org/officeDocument/2006/relationships" r:embed="rId4" cstate="print"/>
          <a:stretch>
            <a:fillRect/>
          </a:stretch>
        </xdr:blipFill>
        <xdr:spPr>
          <a:xfrm>
            <a:off x="485775" y="1395730"/>
            <a:ext cx="71755" cy="64135"/>
          </a:xfrm>
          <a:prstGeom prst="rect">
            <a:avLst/>
          </a:prstGeom>
        </xdr:spPr>
      </xdr:pic>
      <xdr:sp macro="" textlink="">
        <xdr:nvSpPr>
          <xdr:cNvPr id="184" name="Graphic 570">
            <a:extLst>
              <a:ext uri="{FF2B5EF4-FFF2-40B4-BE49-F238E27FC236}">
                <a16:creationId xmlns:a16="http://schemas.microsoft.com/office/drawing/2014/main" id="{00000000-0008-0000-0D00-0000B8000000}"/>
              </a:ext>
            </a:extLst>
          </xdr:cNvPr>
          <xdr:cNvSpPr/>
        </xdr:nvSpPr>
        <xdr:spPr>
          <a:xfrm>
            <a:off x="485775" y="1395730"/>
            <a:ext cx="71755" cy="64135"/>
          </a:xfrm>
          <a:custGeom>
            <a:avLst/>
            <a:gdLst/>
            <a:ahLst/>
            <a:cxnLst/>
            <a:rect l="l" t="t" r="r" b="b"/>
            <a:pathLst>
              <a:path w="71755" h="64135">
                <a:moveTo>
                  <a:pt x="35940" y="0"/>
                </a:moveTo>
                <a:lnTo>
                  <a:pt x="21913" y="2518"/>
                </a:lnTo>
                <a:lnTo>
                  <a:pt x="10493" y="9382"/>
                </a:lnTo>
                <a:lnTo>
                  <a:pt x="2811" y="19556"/>
                </a:lnTo>
                <a:lnTo>
                  <a:pt x="0" y="32004"/>
                </a:lnTo>
                <a:lnTo>
                  <a:pt x="2811" y="44525"/>
                </a:lnTo>
                <a:lnTo>
                  <a:pt x="10493" y="54737"/>
                </a:lnTo>
                <a:lnTo>
                  <a:pt x="21913" y="61614"/>
                </a:lnTo>
                <a:lnTo>
                  <a:pt x="35940" y="64135"/>
                </a:lnTo>
                <a:lnTo>
                  <a:pt x="49895" y="61614"/>
                </a:lnTo>
                <a:lnTo>
                  <a:pt x="61277" y="54737"/>
                </a:lnTo>
                <a:lnTo>
                  <a:pt x="68945" y="44525"/>
                </a:lnTo>
                <a:lnTo>
                  <a:pt x="71755" y="32004"/>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5" name="Graphic 571">
            <a:extLst>
              <a:ext uri="{FF2B5EF4-FFF2-40B4-BE49-F238E27FC236}">
                <a16:creationId xmlns:a16="http://schemas.microsoft.com/office/drawing/2014/main" id="{00000000-0008-0000-0D00-0000B9000000}"/>
              </a:ext>
            </a:extLst>
          </xdr:cNvPr>
          <xdr:cNvSpPr/>
        </xdr:nvSpPr>
        <xdr:spPr>
          <a:xfrm>
            <a:off x="368300" y="168338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6" name="Graphic 572">
            <a:extLst>
              <a:ext uri="{FF2B5EF4-FFF2-40B4-BE49-F238E27FC236}">
                <a16:creationId xmlns:a16="http://schemas.microsoft.com/office/drawing/2014/main" id="{00000000-0008-0000-0D00-0000BA000000}"/>
              </a:ext>
            </a:extLst>
          </xdr:cNvPr>
          <xdr:cNvSpPr/>
        </xdr:nvSpPr>
        <xdr:spPr>
          <a:xfrm>
            <a:off x="368300" y="168338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7" name="Graphic 573">
            <a:extLst>
              <a:ext uri="{FF2B5EF4-FFF2-40B4-BE49-F238E27FC236}">
                <a16:creationId xmlns:a16="http://schemas.microsoft.com/office/drawing/2014/main" id="{00000000-0008-0000-0D00-0000BB000000}"/>
              </a:ext>
            </a:extLst>
          </xdr:cNvPr>
          <xdr:cNvSpPr/>
        </xdr:nvSpPr>
        <xdr:spPr>
          <a:xfrm>
            <a:off x="241934" y="1196339"/>
            <a:ext cx="76200" cy="600710"/>
          </a:xfrm>
          <a:custGeom>
            <a:avLst/>
            <a:gdLst/>
            <a:ahLst/>
            <a:cxnLst/>
            <a:rect l="l" t="t" r="r" b="b"/>
            <a:pathLst>
              <a:path w="76200" h="600710">
                <a:moveTo>
                  <a:pt x="28575" y="524510"/>
                </a:moveTo>
                <a:lnTo>
                  <a:pt x="0" y="524510"/>
                </a:lnTo>
                <a:lnTo>
                  <a:pt x="38100" y="600710"/>
                </a:lnTo>
                <a:lnTo>
                  <a:pt x="69850" y="537210"/>
                </a:lnTo>
                <a:lnTo>
                  <a:pt x="28575" y="537210"/>
                </a:lnTo>
                <a:lnTo>
                  <a:pt x="28575" y="524510"/>
                </a:lnTo>
                <a:close/>
              </a:path>
              <a:path w="76200" h="600710">
                <a:moveTo>
                  <a:pt x="47625" y="63500"/>
                </a:moveTo>
                <a:lnTo>
                  <a:pt x="28575" y="63500"/>
                </a:lnTo>
                <a:lnTo>
                  <a:pt x="28575" y="537210"/>
                </a:lnTo>
                <a:lnTo>
                  <a:pt x="47625" y="537210"/>
                </a:lnTo>
                <a:lnTo>
                  <a:pt x="47625" y="63500"/>
                </a:lnTo>
                <a:close/>
              </a:path>
              <a:path w="76200" h="600710">
                <a:moveTo>
                  <a:pt x="76200" y="524510"/>
                </a:moveTo>
                <a:lnTo>
                  <a:pt x="47625" y="524510"/>
                </a:lnTo>
                <a:lnTo>
                  <a:pt x="47625" y="537210"/>
                </a:lnTo>
                <a:lnTo>
                  <a:pt x="69850" y="537210"/>
                </a:lnTo>
                <a:lnTo>
                  <a:pt x="76200" y="524510"/>
                </a:lnTo>
                <a:close/>
              </a:path>
              <a:path w="76200" h="600710">
                <a:moveTo>
                  <a:pt x="38100" y="0"/>
                </a:moveTo>
                <a:lnTo>
                  <a:pt x="0" y="76200"/>
                </a:lnTo>
                <a:lnTo>
                  <a:pt x="28575" y="76200"/>
                </a:lnTo>
                <a:lnTo>
                  <a:pt x="28575" y="63500"/>
                </a:lnTo>
                <a:lnTo>
                  <a:pt x="69850" y="63500"/>
                </a:lnTo>
                <a:lnTo>
                  <a:pt x="38100" y="0"/>
                </a:lnTo>
                <a:close/>
              </a:path>
              <a:path w="76200" h="60071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88" name="Graphic 574">
            <a:extLst>
              <a:ext uri="{FF2B5EF4-FFF2-40B4-BE49-F238E27FC236}">
                <a16:creationId xmlns:a16="http://schemas.microsoft.com/office/drawing/2014/main" id="{00000000-0008-0000-0D00-0000BC000000}"/>
              </a:ext>
            </a:extLst>
          </xdr:cNvPr>
          <xdr:cNvSpPr/>
        </xdr:nvSpPr>
        <xdr:spPr>
          <a:xfrm>
            <a:off x="64135" y="1033779"/>
            <a:ext cx="917575" cy="848360"/>
          </a:xfrm>
          <a:custGeom>
            <a:avLst/>
            <a:gdLst/>
            <a:ahLst/>
            <a:cxnLst/>
            <a:rect l="l" t="t" r="r" b="b"/>
            <a:pathLst>
              <a:path w="917575" h="848360">
                <a:moveTo>
                  <a:pt x="191135" y="361950"/>
                </a:moveTo>
                <a:lnTo>
                  <a:pt x="0" y="361950"/>
                </a:lnTo>
                <a:lnTo>
                  <a:pt x="0" y="591820"/>
                </a:lnTo>
                <a:lnTo>
                  <a:pt x="191135" y="591820"/>
                </a:lnTo>
                <a:lnTo>
                  <a:pt x="191135" y="361950"/>
                </a:lnTo>
                <a:close/>
              </a:path>
              <a:path w="917575" h="848360">
                <a:moveTo>
                  <a:pt x="869950" y="570230"/>
                </a:moveTo>
                <a:lnTo>
                  <a:pt x="624840" y="570230"/>
                </a:lnTo>
                <a:lnTo>
                  <a:pt x="624840" y="848360"/>
                </a:lnTo>
                <a:lnTo>
                  <a:pt x="869950" y="848360"/>
                </a:lnTo>
                <a:lnTo>
                  <a:pt x="869950" y="570230"/>
                </a:lnTo>
                <a:close/>
              </a:path>
              <a:path w="917575" h="848360">
                <a:moveTo>
                  <a:pt x="869950" y="0"/>
                </a:moveTo>
                <a:lnTo>
                  <a:pt x="559435" y="0"/>
                </a:lnTo>
                <a:lnTo>
                  <a:pt x="559435" y="229870"/>
                </a:lnTo>
                <a:lnTo>
                  <a:pt x="869950" y="229870"/>
                </a:lnTo>
                <a:lnTo>
                  <a:pt x="869950" y="0"/>
                </a:lnTo>
                <a:close/>
              </a:path>
              <a:path w="917575" h="848360">
                <a:moveTo>
                  <a:pt x="917575" y="309880"/>
                </a:moveTo>
                <a:lnTo>
                  <a:pt x="559435" y="309880"/>
                </a:lnTo>
                <a:lnTo>
                  <a:pt x="559435" y="539750"/>
                </a:lnTo>
                <a:lnTo>
                  <a:pt x="917575" y="539750"/>
                </a:lnTo>
                <a:lnTo>
                  <a:pt x="917575" y="30988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9" name="Graphic 575">
            <a:extLst>
              <a:ext uri="{FF2B5EF4-FFF2-40B4-BE49-F238E27FC236}">
                <a16:creationId xmlns:a16="http://schemas.microsoft.com/office/drawing/2014/main" id="{00000000-0008-0000-0D00-0000BD000000}"/>
              </a:ext>
            </a:extLst>
          </xdr:cNvPr>
          <xdr:cNvSpPr/>
        </xdr:nvSpPr>
        <xdr:spPr>
          <a:xfrm>
            <a:off x="490219" y="196659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90" name="Image 576">
            <a:extLst>
              <a:ext uri="{FF2B5EF4-FFF2-40B4-BE49-F238E27FC236}">
                <a16:creationId xmlns:a16="http://schemas.microsoft.com/office/drawing/2014/main" id="{00000000-0008-0000-0D00-0000BE000000}"/>
              </a:ext>
            </a:extLst>
          </xdr:cNvPr>
          <xdr:cNvPicPr/>
        </xdr:nvPicPr>
        <xdr:blipFill>
          <a:blip xmlns:r="http://schemas.openxmlformats.org/officeDocument/2006/relationships" r:embed="rId5" cstate="print"/>
          <a:stretch>
            <a:fillRect/>
          </a:stretch>
        </xdr:blipFill>
        <xdr:spPr>
          <a:xfrm>
            <a:off x="477519" y="1941195"/>
            <a:ext cx="71754" cy="64134"/>
          </a:xfrm>
          <a:prstGeom prst="rect">
            <a:avLst/>
          </a:prstGeom>
        </xdr:spPr>
      </xdr:pic>
      <xdr:sp macro="" textlink="">
        <xdr:nvSpPr>
          <xdr:cNvPr id="191" name="Graphic 577">
            <a:extLst>
              <a:ext uri="{FF2B5EF4-FFF2-40B4-BE49-F238E27FC236}">
                <a16:creationId xmlns:a16="http://schemas.microsoft.com/office/drawing/2014/main" id="{00000000-0008-0000-0D00-0000BF000000}"/>
              </a:ext>
            </a:extLst>
          </xdr:cNvPr>
          <xdr:cNvSpPr/>
        </xdr:nvSpPr>
        <xdr:spPr>
          <a:xfrm>
            <a:off x="477519" y="194119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2" name="Textbox 578">
            <a:extLst>
              <a:ext uri="{FF2B5EF4-FFF2-40B4-BE49-F238E27FC236}">
                <a16:creationId xmlns:a16="http://schemas.microsoft.com/office/drawing/2014/main" id="{00000000-0008-0000-0D00-0000C0000000}"/>
              </a:ext>
            </a:extLst>
          </xdr:cNvPr>
          <xdr:cNvSpPr txBox="1"/>
        </xdr:nvSpPr>
        <xdr:spPr>
          <a:xfrm>
            <a:off x="716152" y="75056"/>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93" name="Textbox 579">
            <a:extLst>
              <a:ext uri="{FF2B5EF4-FFF2-40B4-BE49-F238E27FC236}">
                <a16:creationId xmlns:a16="http://schemas.microsoft.com/office/drawing/2014/main" id="{00000000-0008-0000-0D00-0000C1000000}"/>
              </a:ext>
            </a:extLst>
          </xdr:cNvPr>
          <xdr:cNvSpPr txBox="1"/>
        </xdr:nvSpPr>
        <xdr:spPr>
          <a:xfrm>
            <a:off x="716152" y="1108583"/>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94" name="Textbox 580">
            <a:extLst>
              <a:ext uri="{FF2B5EF4-FFF2-40B4-BE49-F238E27FC236}">
                <a16:creationId xmlns:a16="http://schemas.microsoft.com/office/drawing/2014/main" id="{00000000-0008-0000-0D00-0000C2000000}"/>
              </a:ext>
            </a:extLst>
          </xdr:cNvPr>
          <xdr:cNvSpPr txBox="1"/>
        </xdr:nvSpPr>
        <xdr:spPr>
          <a:xfrm>
            <a:off x="92582" y="1469771"/>
            <a:ext cx="8636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d</a:t>
            </a:r>
            <a:endParaRPr lang="en-US" sz="1100">
              <a:effectLst/>
              <a:latin typeface="Carlito"/>
              <a:ea typeface="Carlito"/>
              <a:cs typeface="Carlito"/>
            </a:endParaRPr>
          </a:p>
        </xdr:txBody>
      </xdr:sp>
      <xdr:sp macro="" textlink="">
        <xdr:nvSpPr>
          <xdr:cNvPr id="195" name="Textbox 581">
            <a:extLst>
              <a:ext uri="{FF2B5EF4-FFF2-40B4-BE49-F238E27FC236}">
                <a16:creationId xmlns:a16="http://schemas.microsoft.com/office/drawing/2014/main" id="{00000000-0008-0000-0D00-0000C3000000}"/>
              </a:ext>
            </a:extLst>
          </xdr:cNvPr>
          <xdr:cNvSpPr txBox="1"/>
        </xdr:nvSpPr>
        <xdr:spPr>
          <a:xfrm>
            <a:off x="716152" y="1417955"/>
            <a:ext cx="146050" cy="401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marL="62230">
              <a:lnSpc>
                <a:spcPts val="1325"/>
              </a:lnSpc>
              <a:spcBef>
                <a:spcPts val="710"/>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96" name="Textbox 582">
            <a:extLst>
              <a:ext uri="{FF2B5EF4-FFF2-40B4-BE49-F238E27FC236}">
                <a16:creationId xmlns:a16="http://schemas.microsoft.com/office/drawing/2014/main" id="{00000000-0008-0000-0D00-0000C4000000}"/>
              </a:ext>
            </a:extLst>
          </xdr:cNvPr>
          <xdr:cNvSpPr txBox="1"/>
        </xdr:nvSpPr>
        <xdr:spPr>
          <a:xfrm>
            <a:off x="267843" y="2100707"/>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0</xdr:col>
      <xdr:colOff>1</xdr:colOff>
      <xdr:row>20</xdr:row>
      <xdr:rowOff>7620</xdr:rowOff>
    </xdr:from>
    <xdr:to>
      <xdr:col>2</xdr:col>
      <xdr:colOff>1</xdr:colOff>
      <xdr:row>27</xdr:row>
      <xdr:rowOff>45720</xdr:rowOff>
    </xdr:to>
    <xdr:grpSp>
      <xdr:nvGrpSpPr>
        <xdr:cNvPr id="197" name="Group 196">
          <a:extLst>
            <a:ext uri="{FF2B5EF4-FFF2-40B4-BE49-F238E27FC236}">
              <a16:creationId xmlns:a16="http://schemas.microsoft.com/office/drawing/2014/main" id="{00000000-0008-0000-0D00-0000C5000000}"/>
            </a:ext>
          </a:extLst>
        </xdr:cNvPr>
        <xdr:cNvGrpSpPr>
          <a:grpSpLocks/>
        </xdr:cNvGrpSpPr>
      </xdr:nvGrpSpPr>
      <xdr:grpSpPr>
        <a:xfrm>
          <a:off x="1" y="3817620"/>
          <a:ext cx="838200" cy="1304925"/>
          <a:chOff x="9525" y="0"/>
          <a:chExt cx="1140460" cy="2297430"/>
        </a:xfrm>
      </xdr:grpSpPr>
      <xdr:sp macro="" textlink="">
        <xdr:nvSpPr>
          <xdr:cNvPr id="198" name="Graphic 589">
            <a:extLst>
              <a:ext uri="{FF2B5EF4-FFF2-40B4-BE49-F238E27FC236}">
                <a16:creationId xmlns:a16="http://schemas.microsoft.com/office/drawing/2014/main" id="{00000000-0008-0000-0D00-0000C6000000}"/>
              </a:ext>
            </a:extLst>
          </xdr:cNvPr>
          <xdr:cNvSpPr/>
        </xdr:nvSpPr>
        <xdr:spPr>
          <a:xfrm>
            <a:off x="9525" y="415290"/>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8"/>
                </a:lnTo>
                <a:lnTo>
                  <a:pt x="0" y="1417065"/>
                </a:lnTo>
                <a:lnTo>
                  <a:pt x="6201" y="1463219"/>
                </a:lnTo>
                <a:lnTo>
                  <a:pt x="23701" y="1504691"/>
                </a:lnTo>
                <a:lnTo>
                  <a:pt x="50847" y="1539827"/>
                </a:lnTo>
                <a:lnTo>
                  <a:pt x="85983" y="1566973"/>
                </a:lnTo>
                <a:lnTo>
                  <a:pt x="127455" y="1584473"/>
                </a:lnTo>
                <a:lnTo>
                  <a:pt x="173609" y="1590674"/>
                </a:lnTo>
                <a:lnTo>
                  <a:pt x="867790" y="1590674"/>
                </a:lnTo>
                <a:lnTo>
                  <a:pt x="913944" y="1584473"/>
                </a:lnTo>
                <a:lnTo>
                  <a:pt x="955416" y="1566973"/>
                </a:lnTo>
                <a:lnTo>
                  <a:pt x="990552" y="1539827"/>
                </a:lnTo>
                <a:lnTo>
                  <a:pt x="1017698" y="1504691"/>
                </a:lnTo>
                <a:lnTo>
                  <a:pt x="1035198" y="1463219"/>
                </a:lnTo>
                <a:lnTo>
                  <a:pt x="1041400" y="1417065"/>
                </a:lnTo>
                <a:lnTo>
                  <a:pt x="1041400" y="173608"/>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9" name="Graphic 590">
            <a:extLst>
              <a:ext uri="{FF2B5EF4-FFF2-40B4-BE49-F238E27FC236}">
                <a16:creationId xmlns:a16="http://schemas.microsoft.com/office/drawing/2014/main" id="{00000000-0008-0000-0D00-0000C7000000}"/>
              </a:ext>
            </a:extLst>
          </xdr:cNvPr>
          <xdr:cNvSpPr/>
        </xdr:nvSpPr>
        <xdr:spPr>
          <a:xfrm>
            <a:off x="1073785" y="106045"/>
            <a:ext cx="76200" cy="1899920"/>
          </a:xfrm>
          <a:custGeom>
            <a:avLst/>
            <a:gdLst/>
            <a:ahLst/>
            <a:cxnLst/>
            <a:rect l="l" t="t" r="r" b="b"/>
            <a:pathLst>
              <a:path w="76200" h="1899920">
                <a:moveTo>
                  <a:pt x="28575" y="1823719"/>
                </a:moveTo>
                <a:lnTo>
                  <a:pt x="0" y="1823719"/>
                </a:lnTo>
                <a:lnTo>
                  <a:pt x="38100" y="1899919"/>
                </a:lnTo>
                <a:lnTo>
                  <a:pt x="69850" y="1836419"/>
                </a:lnTo>
                <a:lnTo>
                  <a:pt x="28575" y="1836419"/>
                </a:lnTo>
                <a:lnTo>
                  <a:pt x="28575" y="1823719"/>
                </a:lnTo>
                <a:close/>
              </a:path>
              <a:path w="76200" h="1899920">
                <a:moveTo>
                  <a:pt x="47625" y="63500"/>
                </a:moveTo>
                <a:lnTo>
                  <a:pt x="28575" y="63500"/>
                </a:lnTo>
                <a:lnTo>
                  <a:pt x="28575" y="1836419"/>
                </a:lnTo>
                <a:lnTo>
                  <a:pt x="47625" y="1836419"/>
                </a:lnTo>
                <a:lnTo>
                  <a:pt x="47625" y="63500"/>
                </a:lnTo>
                <a:close/>
              </a:path>
              <a:path w="76200" h="1899920">
                <a:moveTo>
                  <a:pt x="76200" y="1823719"/>
                </a:moveTo>
                <a:lnTo>
                  <a:pt x="47625" y="1823719"/>
                </a:lnTo>
                <a:lnTo>
                  <a:pt x="47625" y="1836419"/>
                </a:lnTo>
                <a:lnTo>
                  <a:pt x="69850" y="1836419"/>
                </a:lnTo>
                <a:lnTo>
                  <a:pt x="76200" y="1823719"/>
                </a:lnTo>
                <a:close/>
              </a:path>
              <a:path w="76200" h="1899920">
                <a:moveTo>
                  <a:pt x="38100" y="0"/>
                </a:moveTo>
                <a:lnTo>
                  <a:pt x="0" y="76200"/>
                </a:lnTo>
                <a:lnTo>
                  <a:pt x="28575" y="76200"/>
                </a:lnTo>
                <a:lnTo>
                  <a:pt x="28575" y="63500"/>
                </a:lnTo>
                <a:lnTo>
                  <a:pt x="69850" y="63500"/>
                </a:lnTo>
                <a:lnTo>
                  <a:pt x="38100" y="0"/>
                </a:lnTo>
                <a:close/>
              </a:path>
              <a:path w="76200" h="189992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00" name="Graphic 591">
            <a:extLst>
              <a:ext uri="{FF2B5EF4-FFF2-40B4-BE49-F238E27FC236}">
                <a16:creationId xmlns:a16="http://schemas.microsoft.com/office/drawing/2014/main" id="{00000000-0008-0000-0D00-0000C8000000}"/>
              </a:ext>
            </a:extLst>
          </xdr:cNvPr>
          <xdr:cNvSpPr/>
        </xdr:nvSpPr>
        <xdr:spPr>
          <a:xfrm>
            <a:off x="523240" y="0"/>
            <a:ext cx="1270" cy="2297430"/>
          </a:xfrm>
          <a:custGeom>
            <a:avLst/>
            <a:gdLst/>
            <a:ahLst/>
            <a:cxnLst/>
            <a:rect l="l" t="t" r="r" b="b"/>
            <a:pathLst>
              <a:path h="2297430">
                <a:moveTo>
                  <a:pt x="0" y="1600835"/>
                </a:moveTo>
                <a:lnTo>
                  <a:pt x="0" y="2297429"/>
                </a:lnTo>
              </a:path>
              <a:path h="2297430">
                <a:moveTo>
                  <a:pt x="0" y="0"/>
                </a:moveTo>
                <a:lnTo>
                  <a:pt x="0" y="140208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01" name="Graphic 592">
            <a:extLst>
              <a:ext uri="{FF2B5EF4-FFF2-40B4-BE49-F238E27FC236}">
                <a16:creationId xmlns:a16="http://schemas.microsoft.com/office/drawing/2014/main" id="{00000000-0008-0000-0D00-0000C9000000}"/>
              </a:ext>
            </a:extLst>
          </xdr:cNvPr>
          <xdr:cNvSpPr/>
        </xdr:nvSpPr>
        <xdr:spPr>
          <a:xfrm>
            <a:off x="502919" y="13144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02" name="Image 593">
            <a:extLst>
              <a:ext uri="{FF2B5EF4-FFF2-40B4-BE49-F238E27FC236}">
                <a16:creationId xmlns:a16="http://schemas.microsoft.com/office/drawing/2014/main" id="{00000000-0008-0000-0D00-0000CA000000}"/>
              </a:ext>
            </a:extLst>
          </xdr:cNvPr>
          <xdr:cNvPicPr/>
        </xdr:nvPicPr>
        <xdr:blipFill>
          <a:blip xmlns:r="http://schemas.openxmlformats.org/officeDocument/2006/relationships" r:embed="rId6" cstate="print"/>
          <a:stretch>
            <a:fillRect/>
          </a:stretch>
        </xdr:blipFill>
        <xdr:spPr>
          <a:xfrm>
            <a:off x="490219" y="106045"/>
            <a:ext cx="71754" cy="64134"/>
          </a:xfrm>
          <a:prstGeom prst="rect">
            <a:avLst/>
          </a:prstGeom>
        </xdr:spPr>
      </xdr:pic>
      <xdr:sp macro="" textlink="">
        <xdr:nvSpPr>
          <xdr:cNvPr id="203" name="Graphic 594">
            <a:extLst>
              <a:ext uri="{FF2B5EF4-FFF2-40B4-BE49-F238E27FC236}">
                <a16:creationId xmlns:a16="http://schemas.microsoft.com/office/drawing/2014/main" id="{00000000-0008-0000-0D00-0000CB000000}"/>
              </a:ext>
            </a:extLst>
          </xdr:cNvPr>
          <xdr:cNvSpPr/>
        </xdr:nvSpPr>
        <xdr:spPr>
          <a:xfrm>
            <a:off x="490219" y="10604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4" name="Graphic 595">
            <a:extLst>
              <a:ext uri="{FF2B5EF4-FFF2-40B4-BE49-F238E27FC236}">
                <a16:creationId xmlns:a16="http://schemas.microsoft.com/office/drawing/2014/main" id="{00000000-0008-0000-0D00-0000CC000000}"/>
              </a:ext>
            </a:extLst>
          </xdr:cNvPr>
          <xdr:cNvSpPr/>
        </xdr:nvSpPr>
        <xdr:spPr>
          <a:xfrm>
            <a:off x="498475" y="771525"/>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5" y="32130"/>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05" name="Image 596">
            <a:extLst>
              <a:ext uri="{FF2B5EF4-FFF2-40B4-BE49-F238E27FC236}">
                <a16:creationId xmlns:a16="http://schemas.microsoft.com/office/drawing/2014/main" id="{00000000-0008-0000-0D00-0000CD000000}"/>
              </a:ext>
            </a:extLst>
          </xdr:cNvPr>
          <xdr:cNvPicPr/>
        </xdr:nvPicPr>
        <xdr:blipFill>
          <a:blip xmlns:r="http://schemas.openxmlformats.org/officeDocument/2006/relationships" r:embed="rId3" cstate="print"/>
          <a:stretch>
            <a:fillRect/>
          </a:stretch>
        </xdr:blipFill>
        <xdr:spPr>
          <a:xfrm>
            <a:off x="485775" y="746125"/>
            <a:ext cx="71755" cy="64134"/>
          </a:xfrm>
          <a:prstGeom prst="rect">
            <a:avLst/>
          </a:prstGeom>
        </xdr:spPr>
      </xdr:pic>
      <xdr:sp macro="" textlink="">
        <xdr:nvSpPr>
          <xdr:cNvPr id="206" name="Graphic 597">
            <a:extLst>
              <a:ext uri="{FF2B5EF4-FFF2-40B4-BE49-F238E27FC236}">
                <a16:creationId xmlns:a16="http://schemas.microsoft.com/office/drawing/2014/main" id="{00000000-0008-0000-0D00-0000CE000000}"/>
              </a:ext>
            </a:extLst>
          </xdr:cNvPr>
          <xdr:cNvSpPr/>
        </xdr:nvSpPr>
        <xdr:spPr>
          <a:xfrm>
            <a:off x="485775" y="746125"/>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5" y="32130"/>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7" name="Graphic 598">
            <a:extLst>
              <a:ext uri="{FF2B5EF4-FFF2-40B4-BE49-F238E27FC236}">
                <a16:creationId xmlns:a16="http://schemas.microsoft.com/office/drawing/2014/main" id="{00000000-0008-0000-0D00-0000CF000000}"/>
              </a:ext>
            </a:extLst>
          </xdr:cNvPr>
          <xdr:cNvSpPr/>
        </xdr:nvSpPr>
        <xdr:spPr>
          <a:xfrm>
            <a:off x="498475" y="1035685"/>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08" name="Image 599">
            <a:extLst>
              <a:ext uri="{FF2B5EF4-FFF2-40B4-BE49-F238E27FC236}">
                <a16:creationId xmlns:a16="http://schemas.microsoft.com/office/drawing/2014/main" id="{00000000-0008-0000-0D00-0000D0000000}"/>
              </a:ext>
            </a:extLst>
          </xdr:cNvPr>
          <xdr:cNvPicPr/>
        </xdr:nvPicPr>
        <xdr:blipFill>
          <a:blip xmlns:r="http://schemas.openxmlformats.org/officeDocument/2006/relationships" r:embed="rId7" cstate="print"/>
          <a:stretch>
            <a:fillRect/>
          </a:stretch>
        </xdr:blipFill>
        <xdr:spPr>
          <a:xfrm>
            <a:off x="485775" y="1010285"/>
            <a:ext cx="71755" cy="64135"/>
          </a:xfrm>
          <a:prstGeom prst="rect">
            <a:avLst/>
          </a:prstGeom>
        </xdr:spPr>
      </xdr:pic>
      <xdr:sp macro="" textlink="">
        <xdr:nvSpPr>
          <xdr:cNvPr id="209" name="Graphic 600">
            <a:extLst>
              <a:ext uri="{FF2B5EF4-FFF2-40B4-BE49-F238E27FC236}">
                <a16:creationId xmlns:a16="http://schemas.microsoft.com/office/drawing/2014/main" id="{00000000-0008-0000-0D00-0000D1000000}"/>
              </a:ext>
            </a:extLst>
          </xdr:cNvPr>
          <xdr:cNvSpPr/>
        </xdr:nvSpPr>
        <xdr:spPr>
          <a:xfrm>
            <a:off x="485775" y="1010285"/>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10" name="Graphic 601">
            <a:extLst>
              <a:ext uri="{FF2B5EF4-FFF2-40B4-BE49-F238E27FC236}">
                <a16:creationId xmlns:a16="http://schemas.microsoft.com/office/drawing/2014/main" id="{00000000-0008-0000-0D00-0000D2000000}"/>
              </a:ext>
            </a:extLst>
          </xdr:cNvPr>
          <xdr:cNvSpPr/>
        </xdr:nvSpPr>
        <xdr:spPr>
          <a:xfrm>
            <a:off x="368300" y="1402080"/>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11" name="Graphic 602">
            <a:extLst>
              <a:ext uri="{FF2B5EF4-FFF2-40B4-BE49-F238E27FC236}">
                <a16:creationId xmlns:a16="http://schemas.microsoft.com/office/drawing/2014/main" id="{00000000-0008-0000-0D00-0000D3000000}"/>
              </a:ext>
            </a:extLst>
          </xdr:cNvPr>
          <xdr:cNvSpPr/>
        </xdr:nvSpPr>
        <xdr:spPr>
          <a:xfrm>
            <a:off x="368300" y="1402080"/>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12" name="Graphic 603">
            <a:extLst>
              <a:ext uri="{FF2B5EF4-FFF2-40B4-BE49-F238E27FC236}">
                <a16:creationId xmlns:a16="http://schemas.microsoft.com/office/drawing/2014/main" id="{00000000-0008-0000-0D00-0000D4000000}"/>
              </a:ext>
            </a:extLst>
          </xdr:cNvPr>
          <xdr:cNvSpPr/>
        </xdr:nvSpPr>
        <xdr:spPr>
          <a:xfrm>
            <a:off x="175260" y="575944"/>
            <a:ext cx="806450" cy="1398270"/>
          </a:xfrm>
          <a:custGeom>
            <a:avLst/>
            <a:gdLst/>
            <a:ahLst/>
            <a:cxnLst/>
            <a:rect l="l" t="t" r="r" b="b"/>
            <a:pathLst>
              <a:path w="806450" h="1398270">
                <a:moveTo>
                  <a:pt x="310515" y="1168400"/>
                </a:moveTo>
                <a:lnTo>
                  <a:pt x="0" y="1168400"/>
                </a:lnTo>
                <a:lnTo>
                  <a:pt x="0" y="1398270"/>
                </a:lnTo>
                <a:lnTo>
                  <a:pt x="310515" y="1398270"/>
                </a:lnTo>
                <a:lnTo>
                  <a:pt x="310515" y="1168400"/>
                </a:lnTo>
                <a:close/>
              </a:path>
              <a:path w="806450" h="1398270">
                <a:moveTo>
                  <a:pt x="758825" y="746772"/>
                </a:moveTo>
                <a:lnTo>
                  <a:pt x="513715" y="746772"/>
                </a:lnTo>
                <a:lnTo>
                  <a:pt x="513715" y="1024890"/>
                </a:lnTo>
                <a:lnTo>
                  <a:pt x="758825" y="1024890"/>
                </a:lnTo>
                <a:lnTo>
                  <a:pt x="758825" y="746772"/>
                </a:lnTo>
                <a:close/>
              </a:path>
              <a:path w="806450" h="1398270">
                <a:moveTo>
                  <a:pt x="758825" y="0"/>
                </a:moveTo>
                <a:lnTo>
                  <a:pt x="448310" y="0"/>
                </a:lnTo>
                <a:lnTo>
                  <a:pt x="448310" y="229870"/>
                </a:lnTo>
                <a:lnTo>
                  <a:pt x="758825" y="229870"/>
                </a:lnTo>
                <a:lnTo>
                  <a:pt x="758825" y="0"/>
                </a:lnTo>
                <a:close/>
              </a:path>
              <a:path w="806450" h="1398270">
                <a:moveTo>
                  <a:pt x="806450" y="381635"/>
                </a:moveTo>
                <a:lnTo>
                  <a:pt x="448310" y="381635"/>
                </a:lnTo>
                <a:lnTo>
                  <a:pt x="448310" y="611505"/>
                </a:lnTo>
                <a:lnTo>
                  <a:pt x="806450" y="611505"/>
                </a:lnTo>
                <a:lnTo>
                  <a:pt x="806450" y="38163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13" name="Graphic 604">
            <a:extLst>
              <a:ext uri="{FF2B5EF4-FFF2-40B4-BE49-F238E27FC236}">
                <a16:creationId xmlns:a16="http://schemas.microsoft.com/office/drawing/2014/main" id="{00000000-0008-0000-0D00-0000D5000000}"/>
              </a:ext>
            </a:extLst>
          </xdr:cNvPr>
          <xdr:cNvSpPr/>
        </xdr:nvSpPr>
        <xdr:spPr>
          <a:xfrm>
            <a:off x="502284" y="1688464"/>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14" name="Image 605">
            <a:extLst>
              <a:ext uri="{FF2B5EF4-FFF2-40B4-BE49-F238E27FC236}">
                <a16:creationId xmlns:a16="http://schemas.microsoft.com/office/drawing/2014/main" id="{00000000-0008-0000-0D00-0000D6000000}"/>
              </a:ext>
            </a:extLst>
          </xdr:cNvPr>
          <xdr:cNvPicPr/>
        </xdr:nvPicPr>
        <xdr:blipFill>
          <a:blip xmlns:r="http://schemas.openxmlformats.org/officeDocument/2006/relationships" r:embed="rId8" cstate="print"/>
          <a:stretch>
            <a:fillRect/>
          </a:stretch>
        </xdr:blipFill>
        <xdr:spPr>
          <a:xfrm>
            <a:off x="489584" y="1663064"/>
            <a:ext cx="71754" cy="64135"/>
          </a:xfrm>
          <a:prstGeom prst="rect">
            <a:avLst/>
          </a:prstGeom>
        </xdr:spPr>
      </xdr:pic>
      <xdr:sp macro="" textlink="">
        <xdr:nvSpPr>
          <xdr:cNvPr id="215" name="Graphic 606">
            <a:extLst>
              <a:ext uri="{FF2B5EF4-FFF2-40B4-BE49-F238E27FC236}">
                <a16:creationId xmlns:a16="http://schemas.microsoft.com/office/drawing/2014/main" id="{00000000-0008-0000-0D00-0000D7000000}"/>
              </a:ext>
            </a:extLst>
          </xdr:cNvPr>
          <xdr:cNvSpPr/>
        </xdr:nvSpPr>
        <xdr:spPr>
          <a:xfrm>
            <a:off x="489584" y="1663064"/>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16" name="Textbox 607">
            <a:extLst>
              <a:ext uri="{FF2B5EF4-FFF2-40B4-BE49-F238E27FC236}">
                <a16:creationId xmlns:a16="http://schemas.microsoft.com/office/drawing/2014/main" id="{00000000-0008-0000-0D00-0000D8000000}"/>
              </a:ext>
            </a:extLst>
          </xdr:cNvPr>
          <xdr:cNvSpPr txBox="1"/>
        </xdr:nvSpPr>
        <xdr:spPr>
          <a:xfrm>
            <a:off x="717169" y="101346"/>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17" name="Textbox 608">
            <a:extLst>
              <a:ext uri="{FF2B5EF4-FFF2-40B4-BE49-F238E27FC236}">
                <a16:creationId xmlns:a16="http://schemas.microsoft.com/office/drawing/2014/main" id="{00000000-0008-0000-0D00-0000D9000000}"/>
              </a:ext>
            </a:extLst>
          </xdr:cNvPr>
          <xdr:cNvSpPr txBox="1"/>
        </xdr:nvSpPr>
        <xdr:spPr>
          <a:xfrm>
            <a:off x="717169" y="649986"/>
            <a:ext cx="146050" cy="887094"/>
          </a:xfrm>
          <a:prstGeom prst="rect">
            <a:avLst/>
          </a:prstGeom>
        </xdr:spPr>
        <xdr:txBody>
          <a:bodyPr wrap="square" lIns="0" tIns="0" rIns="0" bIns="0" rtlCol="0">
            <a:noAutofit/>
          </a:bodyPr>
          <a:lstStyle/>
          <a:p>
            <a:pPr>
              <a:lnSpc>
                <a:spcPts val="1125"/>
              </a:lnSpc>
            </a:pPr>
            <a:r>
              <a:rPr lang="en-US" sz="1100" spc="-50">
                <a:effectLst/>
                <a:latin typeface="Carlito"/>
                <a:ea typeface="Carlito"/>
                <a:cs typeface="Carlito"/>
              </a:rPr>
              <a:t>G</a:t>
            </a:r>
            <a:endParaRPr lang="en-US" sz="1100">
              <a:effectLst/>
              <a:latin typeface="Carlito"/>
              <a:ea typeface="Carlito"/>
              <a:cs typeface="Carlito"/>
            </a:endParaRPr>
          </a:p>
          <a:p>
            <a:pPr>
              <a:spcBef>
                <a:spcPts val="310"/>
              </a:spcBef>
            </a:pPr>
            <a:r>
              <a:rPr lang="en-US" sz="1100">
                <a:effectLst/>
                <a:latin typeface="Carlito"/>
                <a:ea typeface="Carlito"/>
                <a:cs typeface="Carlito"/>
              </a:rPr>
              <a:t> </a:t>
            </a:r>
          </a:p>
          <a:p>
            <a:pPr>
              <a:spcBef>
                <a:spcPts val="5"/>
              </a:spcBef>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a:spcBef>
                <a:spcPts val="680"/>
              </a:spcBef>
            </a:pPr>
            <a:r>
              <a:rPr lang="en-US" sz="700">
                <a:effectLst/>
                <a:latin typeface="Carlito"/>
                <a:ea typeface="Carlito"/>
                <a:cs typeface="Carlito"/>
              </a:rPr>
              <a:t> </a:t>
            </a:r>
            <a:endParaRPr lang="en-US" sz="1100">
              <a:effectLst/>
              <a:latin typeface="Carlito"/>
              <a:ea typeface="Carlito"/>
              <a:cs typeface="Carlito"/>
            </a:endParaRPr>
          </a:p>
          <a:p>
            <a:pPr marL="62230">
              <a:lnSpc>
                <a:spcPts val="132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18" name="Textbox 609">
            <a:extLst>
              <a:ext uri="{FF2B5EF4-FFF2-40B4-BE49-F238E27FC236}">
                <a16:creationId xmlns:a16="http://schemas.microsoft.com/office/drawing/2014/main" id="{00000000-0008-0000-0D00-0000DA000000}"/>
              </a:ext>
            </a:extLst>
          </xdr:cNvPr>
          <xdr:cNvSpPr txBox="1"/>
        </xdr:nvSpPr>
        <xdr:spPr>
          <a:xfrm>
            <a:off x="269113" y="1818894"/>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6</xdr:col>
      <xdr:colOff>32385</xdr:colOff>
      <xdr:row>18</xdr:row>
      <xdr:rowOff>106680</xdr:rowOff>
    </xdr:from>
    <xdr:to>
      <xdr:col>8</xdr:col>
      <xdr:colOff>7620</xdr:colOff>
      <xdr:row>25</xdr:row>
      <xdr:rowOff>152400</xdr:rowOff>
    </xdr:to>
    <xdr:grpSp>
      <xdr:nvGrpSpPr>
        <xdr:cNvPr id="219" name="Group 218">
          <a:extLst>
            <a:ext uri="{FF2B5EF4-FFF2-40B4-BE49-F238E27FC236}">
              <a16:creationId xmlns:a16="http://schemas.microsoft.com/office/drawing/2014/main" id="{00000000-0008-0000-0D00-0000DB000000}"/>
            </a:ext>
          </a:extLst>
        </xdr:cNvPr>
        <xdr:cNvGrpSpPr>
          <a:grpSpLocks/>
        </xdr:cNvGrpSpPr>
      </xdr:nvGrpSpPr>
      <xdr:grpSpPr>
        <a:xfrm>
          <a:off x="2023110" y="3554730"/>
          <a:ext cx="775335" cy="1312545"/>
          <a:chOff x="9525" y="0"/>
          <a:chExt cx="1041400" cy="2297430"/>
        </a:xfrm>
      </xdr:grpSpPr>
      <xdr:sp macro="" textlink="">
        <xdr:nvSpPr>
          <xdr:cNvPr id="220" name="Graphic 618">
            <a:extLst>
              <a:ext uri="{FF2B5EF4-FFF2-40B4-BE49-F238E27FC236}">
                <a16:creationId xmlns:a16="http://schemas.microsoft.com/office/drawing/2014/main" id="{00000000-0008-0000-0D00-0000DC000000}"/>
              </a:ext>
            </a:extLst>
          </xdr:cNvPr>
          <xdr:cNvSpPr/>
        </xdr:nvSpPr>
        <xdr:spPr>
          <a:xfrm>
            <a:off x="9525" y="415290"/>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8"/>
                </a:lnTo>
                <a:lnTo>
                  <a:pt x="0" y="1417065"/>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5"/>
                </a:lnTo>
                <a:lnTo>
                  <a:pt x="1041400" y="173608"/>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1" name="Graphic 619">
            <a:extLst>
              <a:ext uri="{FF2B5EF4-FFF2-40B4-BE49-F238E27FC236}">
                <a16:creationId xmlns:a16="http://schemas.microsoft.com/office/drawing/2014/main" id="{00000000-0008-0000-0D00-0000DD000000}"/>
              </a:ext>
            </a:extLst>
          </xdr:cNvPr>
          <xdr:cNvSpPr/>
        </xdr:nvSpPr>
        <xdr:spPr>
          <a:xfrm>
            <a:off x="523240" y="0"/>
            <a:ext cx="1270" cy="2297430"/>
          </a:xfrm>
          <a:custGeom>
            <a:avLst/>
            <a:gdLst/>
            <a:ahLst/>
            <a:cxnLst/>
            <a:rect l="l" t="t" r="r" b="b"/>
            <a:pathLst>
              <a:path h="2297430">
                <a:moveTo>
                  <a:pt x="0" y="1908810"/>
                </a:moveTo>
                <a:lnTo>
                  <a:pt x="0" y="2297430"/>
                </a:lnTo>
              </a:path>
              <a:path h="2297430">
                <a:moveTo>
                  <a:pt x="0" y="0"/>
                </a:moveTo>
                <a:lnTo>
                  <a:pt x="0" y="171005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22" name="Graphic 620">
            <a:extLst>
              <a:ext uri="{FF2B5EF4-FFF2-40B4-BE49-F238E27FC236}">
                <a16:creationId xmlns:a16="http://schemas.microsoft.com/office/drawing/2014/main" id="{00000000-0008-0000-0D00-0000DE000000}"/>
              </a:ext>
            </a:extLst>
          </xdr:cNvPr>
          <xdr:cNvSpPr/>
        </xdr:nvSpPr>
        <xdr:spPr>
          <a:xfrm>
            <a:off x="502919" y="131445"/>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3" name="Image 621">
            <a:extLst>
              <a:ext uri="{FF2B5EF4-FFF2-40B4-BE49-F238E27FC236}">
                <a16:creationId xmlns:a16="http://schemas.microsoft.com/office/drawing/2014/main" id="{00000000-0008-0000-0D00-0000DF000000}"/>
              </a:ext>
            </a:extLst>
          </xdr:cNvPr>
          <xdr:cNvPicPr/>
        </xdr:nvPicPr>
        <xdr:blipFill>
          <a:blip xmlns:r="http://schemas.openxmlformats.org/officeDocument/2006/relationships" r:embed="rId6" cstate="print"/>
          <a:stretch>
            <a:fillRect/>
          </a:stretch>
        </xdr:blipFill>
        <xdr:spPr>
          <a:xfrm>
            <a:off x="490219" y="106045"/>
            <a:ext cx="71754" cy="64135"/>
          </a:xfrm>
          <a:prstGeom prst="rect">
            <a:avLst/>
          </a:prstGeom>
        </xdr:spPr>
      </xdr:pic>
      <xdr:sp macro="" textlink="">
        <xdr:nvSpPr>
          <xdr:cNvPr id="224" name="Graphic 622">
            <a:extLst>
              <a:ext uri="{FF2B5EF4-FFF2-40B4-BE49-F238E27FC236}">
                <a16:creationId xmlns:a16="http://schemas.microsoft.com/office/drawing/2014/main" id="{00000000-0008-0000-0D00-0000E0000000}"/>
              </a:ext>
            </a:extLst>
          </xdr:cNvPr>
          <xdr:cNvSpPr/>
        </xdr:nvSpPr>
        <xdr:spPr>
          <a:xfrm>
            <a:off x="490219" y="106045"/>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5" name="Graphic 623">
            <a:extLst>
              <a:ext uri="{FF2B5EF4-FFF2-40B4-BE49-F238E27FC236}">
                <a16:creationId xmlns:a16="http://schemas.microsoft.com/office/drawing/2014/main" id="{00000000-0008-0000-0D00-0000E1000000}"/>
              </a:ext>
            </a:extLst>
          </xdr:cNvPr>
          <xdr:cNvSpPr/>
        </xdr:nvSpPr>
        <xdr:spPr>
          <a:xfrm>
            <a:off x="498475" y="1183639"/>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7"/>
                </a:lnTo>
                <a:lnTo>
                  <a:pt x="21859" y="61614"/>
                </a:lnTo>
                <a:lnTo>
                  <a:pt x="35813" y="64135"/>
                </a:lnTo>
                <a:lnTo>
                  <a:pt x="49841" y="61614"/>
                </a:lnTo>
                <a:lnTo>
                  <a:pt x="61261" y="54737"/>
                </a:lnTo>
                <a:lnTo>
                  <a:pt x="68943" y="44525"/>
                </a:lnTo>
                <a:lnTo>
                  <a:pt x="71755"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6" name="Image 624">
            <a:extLst>
              <a:ext uri="{FF2B5EF4-FFF2-40B4-BE49-F238E27FC236}">
                <a16:creationId xmlns:a16="http://schemas.microsoft.com/office/drawing/2014/main" id="{00000000-0008-0000-0D00-0000E2000000}"/>
              </a:ext>
            </a:extLst>
          </xdr:cNvPr>
          <xdr:cNvPicPr/>
        </xdr:nvPicPr>
        <xdr:blipFill>
          <a:blip xmlns:r="http://schemas.openxmlformats.org/officeDocument/2006/relationships" r:embed="rId9" cstate="print"/>
          <a:stretch>
            <a:fillRect/>
          </a:stretch>
        </xdr:blipFill>
        <xdr:spPr>
          <a:xfrm>
            <a:off x="485775" y="1158239"/>
            <a:ext cx="71755" cy="64135"/>
          </a:xfrm>
          <a:prstGeom prst="rect">
            <a:avLst/>
          </a:prstGeom>
        </xdr:spPr>
      </xdr:pic>
      <xdr:sp macro="" textlink="">
        <xdr:nvSpPr>
          <xdr:cNvPr id="227" name="Graphic 625">
            <a:extLst>
              <a:ext uri="{FF2B5EF4-FFF2-40B4-BE49-F238E27FC236}">
                <a16:creationId xmlns:a16="http://schemas.microsoft.com/office/drawing/2014/main" id="{00000000-0008-0000-0D00-0000E3000000}"/>
              </a:ext>
            </a:extLst>
          </xdr:cNvPr>
          <xdr:cNvSpPr/>
        </xdr:nvSpPr>
        <xdr:spPr>
          <a:xfrm>
            <a:off x="485775" y="1158239"/>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 name="Graphic 626">
            <a:extLst>
              <a:ext uri="{FF2B5EF4-FFF2-40B4-BE49-F238E27FC236}">
                <a16:creationId xmlns:a16="http://schemas.microsoft.com/office/drawing/2014/main" id="{00000000-0008-0000-0D00-0000E4000000}"/>
              </a:ext>
            </a:extLst>
          </xdr:cNvPr>
          <xdr:cNvSpPr/>
        </xdr:nvSpPr>
        <xdr:spPr>
          <a:xfrm>
            <a:off x="498475" y="1447800"/>
            <a:ext cx="71755" cy="64135"/>
          </a:xfrm>
          <a:custGeom>
            <a:avLst/>
            <a:gdLst/>
            <a:ahLst/>
            <a:cxnLst/>
            <a:rect l="l" t="t" r="r" b="b"/>
            <a:pathLst>
              <a:path w="71755" h="64135">
                <a:moveTo>
                  <a:pt x="35813" y="0"/>
                </a:moveTo>
                <a:lnTo>
                  <a:pt x="21859" y="2520"/>
                </a:lnTo>
                <a:lnTo>
                  <a:pt x="10477" y="9398"/>
                </a:lnTo>
                <a:lnTo>
                  <a:pt x="2809" y="19609"/>
                </a:lnTo>
                <a:lnTo>
                  <a:pt x="0" y="32130"/>
                </a:lnTo>
                <a:lnTo>
                  <a:pt x="2809" y="44578"/>
                </a:lnTo>
                <a:lnTo>
                  <a:pt x="10477" y="54752"/>
                </a:lnTo>
                <a:lnTo>
                  <a:pt x="21859" y="61616"/>
                </a:lnTo>
                <a:lnTo>
                  <a:pt x="35813" y="64135"/>
                </a:lnTo>
                <a:lnTo>
                  <a:pt x="49841" y="61616"/>
                </a:lnTo>
                <a:lnTo>
                  <a:pt x="61261" y="54752"/>
                </a:lnTo>
                <a:lnTo>
                  <a:pt x="68943" y="44578"/>
                </a:lnTo>
                <a:lnTo>
                  <a:pt x="71755" y="32130"/>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9" name="Image 627">
            <a:extLst>
              <a:ext uri="{FF2B5EF4-FFF2-40B4-BE49-F238E27FC236}">
                <a16:creationId xmlns:a16="http://schemas.microsoft.com/office/drawing/2014/main" id="{00000000-0008-0000-0D00-0000E5000000}"/>
              </a:ext>
            </a:extLst>
          </xdr:cNvPr>
          <xdr:cNvPicPr/>
        </xdr:nvPicPr>
        <xdr:blipFill>
          <a:blip xmlns:r="http://schemas.openxmlformats.org/officeDocument/2006/relationships" r:embed="rId7" cstate="print"/>
          <a:stretch>
            <a:fillRect/>
          </a:stretch>
        </xdr:blipFill>
        <xdr:spPr>
          <a:xfrm>
            <a:off x="485775" y="1422400"/>
            <a:ext cx="71755" cy="64135"/>
          </a:xfrm>
          <a:prstGeom prst="rect">
            <a:avLst/>
          </a:prstGeom>
        </xdr:spPr>
      </xdr:pic>
      <xdr:sp macro="" textlink="">
        <xdr:nvSpPr>
          <xdr:cNvPr id="230" name="Graphic 628">
            <a:extLst>
              <a:ext uri="{FF2B5EF4-FFF2-40B4-BE49-F238E27FC236}">
                <a16:creationId xmlns:a16="http://schemas.microsoft.com/office/drawing/2014/main" id="{00000000-0008-0000-0D00-0000E6000000}"/>
              </a:ext>
            </a:extLst>
          </xdr:cNvPr>
          <xdr:cNvSpPr/>
        </xdr:nvSpPr>
        <xdr:spPr>
          <a:xfrm>
            <a:off x="485775" y="1422400"/>
            <a:ext cx="71755" cy="64135"/>
          </a:xfrm>
          <a:custGeom>
            <a:avLst/>
            <a:gdLst/>
            <a:ahLst/>
            <a:cxnLst/>
            <a:rect l="l" t="t" r="r" b="b"/>
            <a:pathLst>
              <a:path w="71755" h="64135">
                <a:moveTo>
                  <a:pt x="35813" y="0"/>
                </a:moveTo>
                <a:lnTo>
                  <a:pt x="21859" y="2520"/>
                </a:lnTo>
                <a:lnTo>
                  <a:pt x="10477" y="9398"/>
                </a:lnTo>
                <a:lnTo>
                  <a:pt x="2809" y="19609"/>
                </a:lnTo>
                <a:lnTo>
                  <a:pt x="0" y="32130"/>
                </a:lnTo>
                <a:lnTo>
                  <a:pt x="2809" y="44578"/>
                </a:lnTo>
                <a:lnTo>
                  <a:pt x="10477" y="54752"/>
                </a:lnTo>
                <a:lnTo>
                  <a:pt x="21859" y="61616"/>
                </a:lnTo>
                <a:lnTo>
                  <a:pt x="35813" y="64135"/>
                </a:lnTo>
                <a:lnTo>
                  <a:pt x="49841" y="61616"/>
                </a:lnTo>
                <a:lnTo>
                  <a:pt x="61261" y="54752"/>
                </a:lnTo>
                <a:lnTo>
                  <a:pt x="68943" y="44578"/>
                </a:lnTo>
                <a:lnTo>
                  <a:pt x="71755" y="32130"/>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1" name="Graphic 629">
            <a:extLst>
              <a:ext uri="{FF2B5EF4-FFF2-40B4-BE49-F238E27FC236}">
                <a16:creationId xmlns:a16="http://schemas.microsoft.com/office/drawing/2014/main" id="{00000000-0008-0000-0D00-0000E7000000}"/>
              </a:ext>
            </a:extLst>
          </xdr:cNvPr>
          <xdr:cNvSpPr/>
        </xdr:nvSpPr>
        <xdr:spPr>
          <a:xfrm>
            <a:off x="368300" y="1710054"/>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2" name="Graphic 630">
            <a:extLst>
              <a:ext uri="{FF2B5EF4-FFF2-40B4-BE49-F238E27FC236}">
                <a16:creationId xmlns:a16="http://schemas.microsoft.com/office/drawing/2014/main" id="{00000000-0008-0000-0D00-0000E8000000}"/>
              </a:ext>
            </a:extLst>
          </xdr:cNvPr>
          <xdr:cNvSpPr/>
        </xdr:nvSpPr>
        <xdr:spPr>
          <a:xfrm>
            <a:off x="368300" y="1710054"/>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3" name="Graphic 631">
            <a:extLst>
              <a:ext uri="{FF2B5EF4-FFF2-40B4-BE49-F238E27FC236}">
                <a16:creationId xmlns:a16="http://schemas.microsoft.com/office/drawing/2014/main" id="{00000000-0008-0000-0D00-0000E9000000}"/>
              </a:ext>
            </a:extLst>
          </xdr:cNvPr>
          <xdr:cNvSpPr/>
        </xdr:nvSpPr>
        <xdr:spPr>
          <a:xfrm>
            <a:off x="623570" y="1059814"/>
            <a:ext cx="358140" cy="539750"/>
          </a:xfrm>
          <a:custGeom>
            <a:avLst/>
            <a:gdLst/>
            <a:ahLst/>
            <a:cxnLst/>
            <a:rect l="l" t="t" r="r" b="b"/>
            <a:pathLst>
              <a:path w="358140" h="539750">
                <a:moveTo>
                  <a:pt x="310515" y="0"/>
                </a:moveTo>
                <a:lnTo>
                  <a:pt x="0" y="0"/>
                </a:lnTo>
                <a:lnTo>
                  <a:pt x="0" y="229870"/>
                </a:lnTo>
                <a:lnTo>
                  <a:pt x="310515" y="229870"/>
                </a:lnTo>
                <a:lnTo>
                  <a:pt x="310515" y="0"/>
                </a:lnTo>
                <a:close/>
              </a:path>
              <a:path w="358140" h="539750">
                <a:moveTo>
                  <a:pt x="358140" y="309880"/>
                </a:moveTo>
                <a:lnTo>
                  <a:pt x="0" y="309880"/>
                </a:lnTo>
                <a:lnTo>
                  <a:pt x="0" y="539750"/>
                </a:lnTo>
                <a:lnTo>
                  <a:pt x="358140" y="539750"/>
                </a:lnTo>
                <a:lnTo>
                  <a:pt x="358140" y="30988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4" name="Graphic 632">
            <a:extLst>
              <a:ext uri="{FF2B5EF4-FFF2-40B4-BE49-F238E27FC236}">
                <a16:creationId xmlns:a16="http://schemas.microsoft.com/office/drawing/2014/main" id="{00000000-0008-0000-0D00-0000EA000000}"/>
              </a:ext>
            </a:extLst>
          </xdr:cNvPr>
          <xdr:cNvSpPr/>
        </xdr:nvSpPr>
        <xdr:spPr>
          <a:xfrm>
            <a:off x="502284" y="1996439"/>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5" name="Image 633">
            <a:extLst>
              <a:ext uri="{FF2B5EF4-FFF2-40B4-BE49-F238E27FC236}">
                <a16:creationId xmlns:a16="http://schemas.microsoft.com/office/drawing/2014/main" id="{00000000-0008-0000-0D00-0000EB000000}"/>
              </a:ext>
            </a:extLst>
          </xdr:cNvPr>
          <xdr:cNvPicPr/>
        </xdr:nvPicPr>
        <xdr:blipFill>
          <a:blip xmlns:r="http://schemas.openxmlformats.org/officeDocument/2006/relationships" r:embed="rId10" cstate="print"/>
          <a:stretch>
            <a:fillRect/>
          </a:stretch>
        </xdr:blipFill>
        <xdr:spPr>
          <a:xfrm>
            <a:off x="489584" y="1971039"/>
            <a:ext cx="71754" cy="64135"/>
          </a:xfrm>
          <a:prstGeom prst="rect">
            <a:avLst/>
          </a:prstGeom>
        </xdr:spPr>
      </xdr:pic>
      <xdr:sp macro="" textlink="">
        <xdr:nvSpPr>
          <xdr:cNvPr id="236" name="Graphic 634">
            <a:extLst>
              <a:ext uri="{FF2B5EF4-FFF2-40B4-BE49-F238E27FC236}">
                <a16:creationId xmlns:a16="http://schemas.microsoft.com/office/drawing/2014/main" id="{00000000-0008-0000-0D00-0000EC000000}"/>
              </a:ext>
            </a:extLst>
          </xdr:cNvPr>
          <xdr:cNvSpPr/>
        </xdr:nvSpPr>
        <xdr:spPr>
          <a:xfrm>
            <a:off x="489584" y="1971039"/>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7" name="Graphic 635">
            <a:extLst>
              <a:ext uri="{FF2B5EF4-FFF2-40B4-BE49-F238E27FC236}">
                <a16:creationId xmlns:a16="http://schemas.microsoft.com/office/drawing/2014/main" id="{00000000-0008-0000-0D00-0000ED000000}"/>
              </a:ext>
            </a:extLst>
          </xdr:cNvPr>
          <xdr:cNvSpPr/>
        </xdr:nvSpPr>
        <xdr:spPr>
          <a:xfrm>
            <a:off x="688975" y="1719579"/>
            <a:ext cx="245110" cy="278130"/>
          </a:xfrm>
          <a:custGeom>
            <a:avLst/>
            <a:gdLst/>
            <a:ahLst/>
            <a:cxnLst/>
            <a:rect l="l" t="t" r="r" b="b"/>
            <a:pathLst>
              <a:path w="245110" h="278130">
                <a:moveTo>
                  <a:pt x="245110" y="0"/>
                </a:moveTo>
                <a:lnTo>
                  <a:pt x="0" y="0"/>
                </a:lnTo>
                <a:lnTo>
                  <a:pt x="0" y="278129"/>
                </a:lnTo>
                <a:lnTo>
                  <a:pt x="245110" y="278129"/>
                </a:lnTo>
                <a:lnTo>
                  <a:pt x="24511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8" name="Textbox 636">
            <a:extLst>
              <a:ext uri="{FF2B5EF4-FFF2-40B4-BE49-F238E27FC236}">
                <a16:creationId xmlns:a16="http://schemas.microsoft.com/office/drawing/2014/main" id="{00000000-0008-0000-0D00-0000EE000000}"/>
              </a:ext>
            </a:extLst>
          </xdr:cNvPr>
          <xdr:cNvSpPr txBox="1"/>
        </xdr:nvSpPr>
        <xdr:spPr>
          <a:xfrm>
            <a:off x="717169" y="101727"/>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9" name="Textbox 637">
            <a:extLst>
              <a:ext uri="{FF2B5EF4-FFF2-40B4-BE49-F238E27FC236}">
                <a16:creationId xmlns:a16="http://schemas.microsoft.com/office/drawing/2014/main" id="{00000000-0008-0000-0D00-0000EF000000}"/>
              </a:ext>
            </a:extLst>
          </xdr:cNvPr>
          <xdr:cNvSpPr txBox="1"/>
        </xdr:nvSpPr>
        <xdr:spPr>
          <a:xfrm>
            <a:off x="717169" y="1133475"/>
            <a:ext cx="146050" cy="800100"/>
          </a:xfrm>
          <a:prstGeom prst="rect">
            <a:avLst/>
          </a:prstGeom>
        </xdr:spPr>
        <xdr:txBody>
          <a:bodyPr wrap="square" lIns="0" tIns="0" rIns="0" bIns="0" rtlCol="0">
            <a:noAutofit/>
          </a:bodyPr>
          <a:lstStyle/>
          <a:p>
            <a:pPr>
              <a:lnSpc>
                <a:spcPts val="1125"/>
              </a:lnSpc>
            </a:pPr>
            <a:r>
              <a:rPr lang="en-US" sz="1100" spc="-50">
                <a:effectLst/>
                <a:latin typeface="Carlito"/>
                <a:ea typeface="Carlito"/>
                <a:cs typeface="Carlito"/>
              </a:rPr>
              <a:t>G</a:t>
            </a:r>
            <a:endParaRPr lang="en-US" sz="1100">
              <a:effectLst/>
              <a:latin typeface="Carlito"/>
              <a:ea typeface="Carlito"/>
              <a:cs typeface="Carlito"/>
            </a:endParaRPr>
          </a:p>
          <a:p>
            <a:pPr>
              <a:spcBef>
                <a:spcPts val="1090"/>
              </a:spcBef>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a:spcBef>
                <a:spcPts val="565"/>
              </a:spcBef>
            </a:pPr>
            <a:r>
              <a:rPr lang="en-US" sz="700">
                <a:effectLst/>
                <a:latin typeface="Carlito"/>
                <a:ea typeface="Carlito"/>
                <a:cs typeface="Carlito"/>
              </a:rPr>
              <a:t> </a:t>
            </a:r>
            <a:endParaRPr lang="en-US" sz="1100">
              <a:effectLst/>
              <a:latin typeface="Carlito"/>
              <a:ea typeface="Carlito"/>
              <a:cs typeface="Carlito"/>
            </a:endParaRPr>
          </a:p>
          <a:p>
            <a:pPr marL="62230">
              <a:lnSpc>
                <a:spcPts val="132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40" name="Textbox 638">
            <a:extLst>
              <a:ext uri="{FF2B5EF4-FFF2-40B4-BE49-F238E27FC236}">
                <a16:creationId xmlns:a16="http://schemas.microsoft.com/office/drawing/2014/main" id="{00000000-0008-0000-0D00-0000F0000000}"/>
              </a:ext>
            </a:extLst>
          </xdr:cNvPr>
          <xdr:cNvSpPr txBox="1"/>
        </xdr:nvSpPr>
        <xdr:spPr>
          <a:xfrm>
            <a:off x="269113" y="2125852"/>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12</xdr:col>
      <xdr:colOff>9525</xdr:colOff>
      <xdr:row>22</xdr:row>
      <xdr:rowOff>9525</xdr:rowOff>
    </xdr:from>
    <xdr:to>
      <xdr:col>13</xdr:col>
      <xdr:colOff>419100</xdr:colOff>
      <xdr:row>30</xdr:row>
      <xdr:rowOff>106680</xdr:rowOff>
    </xdr:to>
    <xdr:grpSp>
      <xdr:nvGrpSpPr>
        <xdr:cNvPr id="242" name="Group 241">
          <a:extLst>
            <a:ext uri="{FF2B5EF4-FFF2-40B4-BE49-F238E27FC236}">
              <a16:creationId xmlns:a16="http://schemas.microsoft.com/office/drawing/2014/main" id="{00000000-0008-0000-0D00-0000F2000000}"/>
            </a:ext>
          </a:extLst>
        </xdr:cNvPr>
        <xdr:cNvGrpSpPr>
          <a:grpSpLocks/>
        </xdr:cNvGrpSpPr>
      </xdr:nvGrpSpPr>
      <xdr:grpSpPr>
        <a:xfrm>
          <a:off x="3838575" y="4181475"/>
          <a:ext cx="809625" cy="1544955"/>
          <a:chOff x="9525" y="9525"/>
          <a:chExt cx="1041400" cy="2313939"/>
        </a:xfrm>
      </xdr:grpSpPr>
      <xdr:sp macro="" textlink="">
        <xdr:nvSpPr>
          <xdr:cNvPr id="243" name="Graphic 669">
            <a:extLst>
              <a:ext uri="{FF2B5EF4-FFF2-40B4-BE49-F238E27FC236}">
                <a16:creationId xmlns:a16="http://schemas.microsoft.com/office/drawing/2014/main" id="{00000000-0008-0000-0D00-0000F3000000}"/>
              </a:ext>
            </a:extLst>
          </xdr:cNvPr>
          <xdr:cNvSpPr/>
        </xdr:nvSpPr>
        <xdr:spPr>
          <a:xfrm>
            <a:off x="9525" y="415290"/>
            <a:ext cx="1041400" cy="1590675"/>
          </a:xfrm>
          <a:custGeom>
            <a:avLst/>
            <a:gdLst/>
            <a:ahLst/>
            <a:cxnLst/>
            <a:rect l="l" t="t" r="r" b="b"/>
            <a:pathLst>
              <a:path w="1041400" h="1590675">
                <a:moveTo>
                  <a:pt x="173608"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8" y="1590675"/>
                </a:lnTo>
                <a:lnTo>
                  <a:pt x="867790"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0" y="0"/>
                </a:lnTo>
                <a:lnTo>
                  <a:pt x="173608"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44" name="Graphic 670">
            <a:extLst>
              <a:ext uri="{FF2B5EF4-FFF2-40B4-BE49-F238E27FC236}">
                <a16:creationId xmlns:a16="http://schemas.microsoft.com/office/drawing/2014/main" id="{00000000-0008-0000-0D00-0000F4000000}"/>
              </a:ext>
            </a:extLst>
          </xdr:cNvPr>
          <xdr:cNvSpPr/>
        </xdr:nvSpPr>
        <xdr:spPr>
          <a:xfrm>
            <a:off x="524509" y="208279"/>
            <a:ext cx="1270" cy="2115185"/>
          </a:xfrm>
          <a:custGeom>
            <a:avLst/>
            <a:gdLst/>
            <a:ahLst/>
            <a:cxnLst/>
            <a:rect l="l" t="t" r="r" b="b"/>
            <a:pathLst>
              <a:path h="2115185">
                <a:moveTo>
                  <a:pt x="0" y="0"/>
                </a:moveTo>
                <a:lnTo>
                  <a:pt x="0" y="2115184"/>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45" name="Graphic 671">
            <a:extLst>
              <a:ext uri="{FF2B5EF4-FFF2-40B4-BE49-F238E27FC236}">
                <a16:creationId xmlns:a16="http://schemas.microsoft.com/office/drawing/2014/main" id="{00000000-0008-0000-0D00-0000F5000000}"/>
              </a:ext>
            </a:extLst>
          </xdr:cNvPr>
          <xdr:cNvSpPr/>
        </xdr:nvSpPr>
        <xdr:spPr>
          <a:xfrm>
            <a:off x="502919" y="626744"/>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46" name="Image 672">
            <a:extLst>
              <a:ext uri="{FF2B5EF4-FFF2-40B4-BE49-F238E27FC236}">
                <a16:creationId xmlns:a16="http://schemas.microsoft.com/office/drawing/2014/main" id="{00000000-0008-0000-0D00-0000F6000000}"/>
              </a:ext>
            </a:extLst>
          </xdr:cNvPr>
          <xdr:cNvPicPr/>
        </xdr:nvPicPr>
        <xdr:blipFill>
          <a:blip xmlns:r="http://schemas.openxmlformats.org/officeDocument/2006/relationships" r:embed="rId3" cstate="print"/>
          <a:stretch>
            <a:fillRect/>
          </a:stretch>
        </xdr:blipFill>
        <xdr:spPr>
          <a:xfrm>
            <a:off x="490219" y="601344"/>
            <a:ext cx="71755" cy="64135"/>
          </a:xfrm>
          <a:prstGeom prst="rect">
            <a:avLst/>
          </a:prstGeom>
        </xdr:spPr>
      </xdr:pic>
      <xdr:sp macro="" textlink="">
        <xdr:nvSpPr>
          <xdr:cNvPr id="247" name="Graphic 673">
            <a:extLst>
              <a:ext uri="{FF2B5EF4-FFF2-40B4-BE49-F238E27FC236}">
                <a16:creationId xmlns:a16="http://schemas.microsoft.com/office/drawing/2014/main" id="{00000000-0008-0000-0D00-0000F7000000}"/>
              </a:ext>
            </a:extLst>
          </xdr:cNvPr>
          <xdr:cNvSpPr/>
        </xdr:nvSpPr>
        <xdr:spPr>
          <a:xfrm>
            <a:off x="490219" y="601344"/>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48" name="Graphic 674">
            <a:extLst>
              <a:ext uri="{FF2B5EF4-FFF2-40B4-BE49-F238E27FC236}">
                <a16:creationId xmlns:a16="http://schemas.microsoft.com/office/drawing/2014/main" id="{00000000-0008-0000-0D00-0000F8000000}"/>
              </a:ext>
            </a:extLst>
          </xdr:cNvPr>
          <xdr:cNvSpPr/>
        </xdr:nvSpPr>
        <xdr:spPr>
          <a:xfrm>
            <a:off x="498475" y="1183639"/>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49" name="Image 675">
            <a:extLst>
              <a:ext uri="{FF2B5EF4-FFF2-40B4-BE49-F238E27FC236}">
                <a16:creationId xmlns:a16="http://schemas.microsoft.com/office/drawing/2014/main" id="{00000000-0008-0000-0D00-0000F9000000}"/>
              </a:ext>
            </a:extLst>
          </xdr:cNvPr>
          <xdr:cNvPicPr/>
        </xdr:nvPicPr>
        <xdr:blipFill>
          <a:blip xmlns:r="http://schemas.openxmlformats.org/officeDocument/2006/relationships" r:embed="rId3" cstate="print"/>
          <a:stretch>
            <a:fillRect/>
          </a:stretch>
        </xdr:blipFill>
        <xdr:spPr>
          <a:xfrm>
            <a:off x="485775" y="1158239"/>
            <a:ext cx="71754" cy="64135"/>
          </a:xfrm>
          <a:prstGeom prst="rect">
            <a:avLst/>
          </a:prstGeom>
        </xdr:spPr>
      </xdr:pic>
      <xdr:sp macro="" textlink="">
        <xdr:nvSpPr>
          <xdr:cNvPr id="250" name="Graphic 676">
            <a:extLst>
              <a:ext uri="{FF2B5EF4-FFF2-40B4-BE49-F238E27FC236}">
                <a16:creationId xmlns:a16="http://schemas.microsoft.com/office/drawing/2014/main" id="{00000000-0008-0000-0D00-0000FA000000}"/>
              </a:ext>
            </a:extLst>
          </xdr:cNvPr>
          <xdr:cNvSpPr/>
        </xdr:nvSpPr>
        <xdr:spPr>
          <a:xfrm>
            <a:off x="485775" y="1158239"/>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5"/>
                </a:lnTo>
                <a:lnTo>
                  <a:pt x="49841" y="61616"/>
                </a:lnTo>
                <a:lnTo>
                  <a:pt x="61261" y="54752"/>
                </a:lnTo>
                <a:lnTo>
                  <a:pt x="68943" y="44578"/>
                </a:lnTo>
                <a:lnTo>
                  <a:pt x="71754" y="32130"/>
                </a:lnTo>
                <a:lnTo>
                  <a:pt x="68943" y="19609"/>
                </a:lnTo>
                <a:lnTo>
                  <a:pt x="61261" y="9398"/>
                </a:lnTo>
                <a:lnTo>
                  <a:pt x="49841" y="2520"/>
                </a:lnTo>
                <a:lnTo>
                  <a:pt x="35813"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51" name="Graphic 677">
            <a:extLst>
              <a:ext uri="{FF2B5EF4-FFF2-40B4-BE49-F238E27FC236}">
                <a16:creationId xmlns:a16="http://schemas.microsoft.com/office/drawing/2014/main" id="{00000000-0008-0000-0D00-0000FB000000}"/>
              </a:ext>
            </a:extLst>
          </xdr:cNvPr>
          <xdr:cNvSpPr/>
        </xdr:nvSpPr>
        <xdr:spPr>
          <a:xfrm>
            <a:off x="498475" y="14478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52" name="Image 678">
            <a:extLst>
              <a:ext uri="{FF2B5EF4-FFF2-40B4-BE49-F238E27FC236}">
                <a16:creationId xmlns:a16="http://schemas.microsoft.com/office/drawing/2014/main" id="{00000000-0008-0000-0D00-0000FC000000}"/>
              </a:ext>
            </a:extLst>
          </xdr:cNvPr>
          <xdr:cNvPicPr/>
        </xdr:nvPicPr>
        <xdr:blipFill>
          <a:blip xmlns:r="http://schemas.openxmlformats.org/officeDocument/2006/relationships" r:embed="rId7" cstate="print"/>
          <a:stretch>
            <a:fillRect/>
          </a:stretch>
        </xdr:blipFill>
        <xdr:spPr>
          <a:xfrm>
            <a:off x="485775" y="1422400"/>
            <a:ext cx="71754" cy="64134"/>
          </a:xfrm>
          <a:prstGeom prst="rect">
            <a:avLst/>
          </a:prstGeom>
        </xdr:spPr>
      </xdr:pic>
      <xdr:sp macro="" textlink="">
        <xdr:nvSpPr>
          <xdr:cNvPr id="253" name="Graphic 679">
            <a:extLst>
              <a:ext uri="{FF2B5EF4-FFF2-40B4-BE49-F238E27FC236}">
                <a16:creationId xmlns:a16="http://schemas.microsoft.com/office/drawing/2014/main" id="{00000000-0008-0000-0D00-0000FD000000}"/>
              </a:ext>
            </a:extLst>
          </xdr:cNvPr>
          <xdr:cNvSpPr/>
        </xdr:nvSpPr>
        <xdr:spPr>
          <a:xfrm>
            <a:off x="485775" y="1422400"/>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4" y="32130"/>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54" name="Graphic 680">
            <a:extLst>
              <a:ext uri="{FF2B5EF4-FFF2-40B4-BE49-F238E27FC236}">
                <a16:creationId xmlns:a16="http://schemas.microsoft.com/office/drawing/2014/main" id="{00000000-0008-0000-0D00-0000FE000000}"/>
              </a:ext>
            </a:extLst>
          </xdr:cNvPr>
          <xdr:cNvSpPr/>
        </xdr:nvSpPr>
        <xdr:spPr>
          <a:xfrm>
            <a:off x="368300" y="952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55" name="Graphic 681">
            <a:extLst>
              <a:ext uri="{FF2B5EF4-FFF2-40B4-BE49-F238E27FC236}">
                <a16:creationId xmlns:a16="http://schemas.microsoft.com/office/drawing/2014/main" id="{00000000-0008-0000-0D00-0000FF000000}"/>
              </a:ext>
            </a:extLst>
          </xdr:cNvPr>
          <xdr:cNvSpPr/>
        </xdr:nvSpPr>
        <xdr:spPr>
          <a:xfrm>
            <a:off x="598805" y="1072514"/>
            <a:ext cx="358140" cy="497840"/>
          </a:xfrm>
          <a:custGeom>
            <a:avLst/>
            <a:gdLst/>
            <a:ahLst/>
            <a:cxnLst/>
            <a:rect l="l" t="t" r="r" b="b"/>
            <a:pathLst>
              <a:path w="358140" h="497840">
                <a:moveTo>
                  <a:pt x="310515" y="267970"/>
                </a:moveTo>
                <a:lnTo>
                  <a:pt x="0" y="267970"/>
                </a:lnTo>
                <a:lnTo>
                  <a:pt x="0" y="497840"/>
                </a:lnTo>
                <a:lnTo>
                  <a:pt x="310515" y="497840"/>
                </a:lnTo>
                <a:lnTo>
                  <a:pt x="310515" y="267970"/>
                </a:lnTo>
                <a:close/>
              </a:path>
              <a:path w="358140" h="497840">
                <a:moveTo>
                  <a:pt x="358140" y="0"/>
                </a:moveTo>
                <a:lnTo>
                  <a:pt x="0" y="0"/>
                </a:lnTo>
                <a:lnTo>
                  <a:pt x="0" y="229870"/>
                </a:lnTo>
                <a:lnTo>
                  <a:pt x="358140" y="229870"/>
                </a:lnTo>
                <a:lnTo>
                  <a:pt x="3581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56" name="Graphic 682">
            <a:extLst>
              <a:ext uri="{FF2B5EF4-FFF2-40B4-BE49-F238E27FC236}">
                <a16:creationId xmlns:a16="http://schemas.microsoft.com/office/drawing/2014/main" id="{00000000-0008-0000-0D00-000000010000}"/>
              </a:ext>
            </a:extLst>
          </xdr:cNvPr>
          <xdr:cNvSpPr/>
        </xdr:nvSpPr>
        <xdr:spPr>
          <a:xfrm>
            <a:off x="490219" y="1992629"/>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6"/>
                </a:lnTo>
                <a:lnTo>
                  <a:pt x="68943" y="44525"/>
                </a:lnTo>
                <a:lnTo>
                  <a:pt x="71755"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57" name="Image 683">
            <a:extLst>
              <a:ext uri="{FF2B5EF4-FFF2-40B4-BE49-F238E27FC236}">
                <a16:creationId xmlns:a16="http://schemas.microsoft.com/office/drawing/2014/main" id="{00000000-0008-0000-0D00-000001010000}"/>
              </a:ext>
            </a:extLst>
          </xdr:cNvPr>
          <xdr:cNvPicPr/>
        </xdr:nvPicPr>
        <xdr:blipFill>
          <a:blip xmlns:r="http://schemas.openxmlformats.org/officeDocument/2006/relationships" r:embed="rId3" cstate="print"/>
          <a:stretch>
            <a:fillRect/>
          </a:stretch>
        </xdr:blipFill>
        <xdr:spPr>
          <a:xfrm>
            <a:off x="477519" y="1967229"/>
            <a:ext cx="71755" cy="64134"/>
          </a:xfrm>
          <a:prstGeom prst="rect">
            <a:avLst/>
          </a:prstGeom>
        </xdr:spPr>
      </xdr:pic>
      <xdr:sp macro="" textlink="">
        <xdr:nvSpPr>
          <xdr:cNvPr id="258" name="Graphic 684">
            <a:extLst>
              <a:ext uri="{FF2B5EF4-FFF2-40B4-BE49-F238E27FC236}">
                <a16:creationId xmlns:a16="http://schemas.microsoft.com/office/drawing/2014/main" id="{00000000-0008-0000-0D00-000002010000}"/>
              </a:ext>
            </a:extLst>
          </xdr:cNvPr>
          <xdr:cNvSpPr/>
        </xdr:nvSpPr>
        <xdr:spPr>
          <a:xfrm>
            <a:off x="477519" y="1967229"/>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5"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59" name="Graphic 685">
            <a:extLst>
              <a:ext uri="{FF2B5EF4-FFF2-40B4-BE49-F238E27FC236}">
                <a16:creationId xmlns:a16="http://schemas.microsoft.com/office/drawing/2014/main" id="{00000000-0008-0000-0D00-000003010000}"/>
              </a:ext>
            </a:extLst>
          </xdr:cNvPr>
          <xdr:cNvSpPr/>
        </xdr:nvSpPr>
        <xdr:spPr>
          <a:xfrm>
            <a:off x="598805" y="513080"/>
            <a:ext cx="310515" cy="229870"/>
          </a:xfrm>
          <a:custGeom>
            <a:avLst/>
            <a:gdLst/>
            <a:ahLst/>
            <a:cxnLst/>
            <a:rect l="l" t="t" r="r" b="b"/>
            <a:pathLst>
              <a:path w="310515" h="229870">
                <a:moveTo>
                  <a:pt x="310514" y="0"/>
                </a:moveTo>
                <a:lnTo>
                  <a:pt x="0" y="0"/>
                </a:lnTo>
                <a:lnTo>
                  <a:pt x="0" y="229870"/>
                </a:lnTo>
                <a:lnTo>
                  <a:pt x="310514" y="229870"/>
                </a:lnTo>
                <a:lnTo>
                  <a:pt x="31051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60" name="Graphic 686">
            <a:extLst>
              <a:ext uri="{FF2B5EF4-FFF2-40B4-BE49-F238E27FC236}">
                <a16:creationId xmlns:a16="http://schemas.microsoft.com/office/drawing/2014/main" id="{00000000-0008-0000-0D00-000004010000}"/>
              </a:ext>
            </a:extLst>
          </xdr:cNvPr>
          <xdr:cNvSpPr/>
        </xdr:nvSpPr>
        <xdr:spPr>
          <a:xfrm>
            <a:off x="398779" y="1457325"/>
            <a:ext cx="76200" cy="544830"/>
          </a:xfrm>
          <a:custGeom>
            <a:avLst/>
            <a:gdLst/>
            <a:ahLst/>
            <a:cxnLst/>
            <a:rect l="l" t="t" r="r" b="b"/>
            <a:pathLst>
              <a:path w="76200" h="544830">
                <a:moveTo>
                  <a:pt x="28575" y="468629"/>
                </a:moveTo>
                <a:lnTo>
                  <a:pt x="0" y="468629"/>
                </a:lnTo>
                <a:lnTo>
                  <a:pt x="38100" y="544829"/>
                </a:lnTo>
                <a:lnTo>
                  <a:pt x="69850" y="481329"/>
                </a:lnTo>
                <a:lnTo>
                  <a:pt x="28575" y="481329"/>
                </a:lnTo>
                <a:lnTo>
                  <a:pt x="28575" y="468629"/>
                </a:lnTo>
                <a:close/>
              </a:path>
              <a:path w="76200" h="544830">
                <a:moveTo>
                  <a:pt x="47625" y="63500"/>
                </a:moveTo>
                <a:lnTo>
                  <a:pt x="28575" y="63500"/>
                </a:lnTo>
                <a:lnTo>
                  <a:pt x="28575" y="481329"/>
                </a:lnTo>
                <a:lnTo>
                  <a:pt x="47625" y="481329"/>
                </a:lnTo>
                <a:lnTo>
                  <a:pt x="47625" y="63500"/>
                </a:lnTo>
                <a:close/>
              </a:path>
              <a:path w="76200" h="544830">
                <a:moveTo>
                  <a:pt x="76200" y="468629"/>
                </a:moveTo>
                <a:lnTo>
                  <a:pt x="47625" y="468629"/>
                </a:lnTo>
                <a:lnTo>
                  <a:pt x="47625" y="481329"/>
                </a:lnTo>
                <a:lnTo>
                  <a:pt x="69850" y="481329"/>
                </a:lnTo>
                <a:lnTo>
                  <a:pt x="76200" y="468629"/>
                </a:lnTo>
                <a:close/>
              </a:path>
              <a:path w="76200" h="544830">
                <a:moveTo>
                  <a:pt x="38100" y="0"/>
                </a:moveTo>
                <a:lnTo>
                  <a:pt x="0" y="76200"/>
                </a:lnTo>
                <a:lnTo>
                  <a:pt x="28575" y="76200"/>
                </a:lnTo>
                <a:lnTo>
                  <a:pt x="28575" y="63500"/>
                </a:lnTo>
                <a:lnTo>
                  <a:pt x="69850" y="63500"/>
                </a:lnTo>
                <a:lnTo>
                  <a:pt x="38100" y="0"/>
                </a:lnTo>
                <a:close/>
              </a:path>
              <a:path w="76200" h="54483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61" name="Graphic 687">
            <a:extLst>
              <a:ext uri="{FF2B5EF4-FFF2-40B4-BE49-F238E27FC236}">
                <a16:creationId xmlns:a16="http://schemas.microsoft.com/office/drawing/2014/main" id="{00000000-0008-0000-0D00-000005010000}"/>
              </a:ext>
            </a:extLst>
          </xdr:cNvPr>
          <xdr:cNvSpPr/>
        </xdr:nvSpPr>
        <xdr:spPr>
          <a:xfrm>
            <a:off x="134620" y="1640839"/>
            <a:ext cx="233679" cy="278130"/>
          </a:xfrm>
          <a:custGeom>
            <a:avLst/>
            <a:gdLst/>
            <a:ahLst/>
            <a:cxnLst/>
            <a:rect l="l" t="t" r="r" b="b"/>
            <a:pathLst>
              <a:path w="233679" h="278130">
                <a:moveTo>
                  <a:pt x="233679" y="0"/>
                </a:moveTo>
                <a:lnTo>
                  <a:pt x="0" y="0"/>
                </a:lnTo>
                <a:lnTo>
                  <a:pt x="0" y="278130"/>
                </a:lnTo>
                <a:lnTo>
                  <a:pt x="233679" y="278130"/>
                </a:lnTo>
                <a:lnTo>
                  <a:pt x="23367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62" name="Textbox 688">
            <a:extLst>
              <a:ext uri="{FF2B5EF4-FFF2-40B4-BE49-F238E27FC236}">
                <a16:creationId xmlns:a16="http://schemas.microsoft.com/office/drawing/2014/main" id="{00000000-0008-0000-0D00-000006010000}"/>
              </a:ext>
            </a:extLst>
          </xdr:cNvPr>
          <xdr:cNvSpPr txBox="1"/>
        </xdr:nvSpPr>
        <xdr:spPr>
          <a:xfrm>
            <a:off x="779526" y="83185"/>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63" name="Textbox 689">
            <a:extLst>
              <a:ext uri="{FF2B5EF4-FFF2-40B4-BE49-F238E27FC236}">
                <a16:creationId xmlns:a16="http://schemas.microsoft.com/office/drawing/2014/main" id="{00000000-0008-0000-0D00-000007010000}"/>
              </a:ext>
            </a:extLst>
          </xdr:cNvPr>
          <xdr:cNvSpPr txBox="1"/>
        </xdr:nvSpPr>
        <xdr:spPr>
          <a:xfrm>
            <a:off x="692658" y="586105"/>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64" name="Textbox 690">
            <a:extLst>
              <a:ext uri="{FF2B5EF4-FFF2-40B4-BE49-F238E27FC236}">
                <a16:creationId xmlns:a16="http://schemas.microsoft.com/office/drawing/2014/main" id="{00000000-0008-0000-0D00-000008010000}"/>
              </a:ext>
            </a:extLst>
          </xdr:cNvPr>
          <xdr:cNvSpPr txBox="1"/>
        </xdr:nvSpPr>
        <xdr:spPr>
          <a:xfrm>
            <a:off x="692658" y="1145794"/>
            <a:ext cx="146050" cy="40894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a:lnSpc>
                <a:spcPts val="1325"/>
              </a:lnSpc>
              <a:spcBef>
                <a:spcPts val="770"/>
              </a:spcBef>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65" name="Textbox 691">
            <a:extLst>
              <a:ext uri="{FF2B5EF4-FFF2-40B4-BE49-F238E27FC236}">
                <a16:creationId xmlns:a16="http://schemas.microsoft.com/office/drawing/2014/main" id="{00000000-0008-0000-0D00-000009010000}"/>
              </a:ext>
            </a:extLst>
          </xdr:cNvPr>
          <xdr:cNvSpPr txBox="1"/>
        </xdr:nvSpPr>
        <xdr:spPr>
          <a:xfrm>
            <a:off x="227456" y="1714245"/>
            <a:ext cx="8382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5</a:t>
            </a:r>
            <a:endParaRPr lang="en-US" sz="1100">
              <a:effectLst/>
              <a:latin typeface="Carlito"/>
              <a:ea typeface="Carlito"/>
              <a:cs typeface="Carlito"/>
            </a:endParaRPr>
          </a:p>
        </xdr:txBody>
      </xdr:sp>
      <xdr:sp macro="" textlink="">
        <xdr:nvSpPr>
          <xdr:cNvPr id="266" name="Textbox 692">
            <a:extLst>
              <a:ext uri="{FF2B5EF4-FFF2-40B4-BE49-F238E27FC236}">
                <a16:creationId xmlns:a16="http://schemas.microsoft.com/office/drawing/2014/main" id="{00000000-0008-0000-0D00-00000A010000}"/>
              </a:ext>
            </a:extLst>
          </xdr:cNvPr>
          <xdr:cNvSpPr txBox="1"/>
        </xdr:nvSpPr>
        <xdr:spPr>
          <a:xfrm>
            <a:off x="268604" y="2125726"/>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15</xdr:col>
      <xdr:colOff>17145</xdr:colOff>
      <xdr:row>22</xdr:row>
      <xdr:rowOff>30480</xdr:rowOff>
    </xdr:from>
    <xdr:to>
      <xdr:col>16</xdr:col>
      <xdr:colOff>350520</xdr:colOff>
      <xdr:row>30</xdr:row>
      <xdr:rowOff>152400</xdr:rowOff>
    </xdr:to>
    <xdr:grpSp>
      <xdr:nvGrpSpPr>
        <xdr:cNvPr id="267" name="Group 266">
          <a:extLst>
            <a:ext uri="{FF2B5EF4-FFF2-40B4-BE49-F238E27FC236}">
              <a16:creationId xmlns:a16="http://schemas.microsoft.com/office/drawing/2014/main" id="{00000000-0008-0000-0D00-00000B010000}"/>
            </a:ext>
          </a:extLst>
        </xdr:cNvPr>
        <xdr:cNvGrpSpPr>
          <a:grpSpLocks/>
        </xdr:cNvGrpSpPr>
      </xdr:nvGrpSpPr>
      <xdr:grpSpPr>
        <a:xfrm>
          <a:off x="4817745" y="4202430"/>
          <a:ext cx="657225" cy="1569720"/>
          <a:chOff x="9525" y="0"/>
          <a:chExt cx="1041400" cy="2297430"/>
        </a:xfrm>
      </xdr:grpSpPr>
      <xdr:sp macro="" textlink="">
        <xdr:nvSpPr>
          <xdr:cNvPr id="268" name="Graphic 724">
            <a:extLst>
              <a:ext uri="{FF2B5EF4-FFF2-40B4-BE49-F238E27FC236}">
                <a16:creationId xmlns:a16="http://schemas.microsoft.com/office/drawing/2014/main" id="{00000000-0008-0000-0D00-00000C010000}"/>
              </a:ext>
            </a:extLst>
          </xdr:cNvPr>
          <xdr:cNvSpPr/>
        </xdr:nvSpPr>
        <xdr:spPr>
          <a:xfrm>
            <a:off x="9525"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69" name="Graphic 725">
            <a:extLst>
              <a:ext uri="{FF2B5EF4-FFF2-40B4-BE49-F238E27FC236}">
                <a16:creationId xmlns:a16="http://schemas.microsoft.com/office/drawing/2014/main" id="{00000000-0008-0000-0D00-00000D010000}"/>
              </a:ext>
            </a:extLst>
          </xdr:cNvPr>
          <xdr:cNvSpPr/>
        </xdr:nvSpPr>
        <xdr:spPr>
          <a:xfrm>
            <a:off x="524509" y="0"/>
            <a:ext cx="1270" cy="2297430"/>
          </a:xfrm>
          <a:custGeom>
            <a:avLst/>
            <a:gdLst/>
            <a:ahLst/>
            <a:cxnLst/>
            <a:rect l="l" t="t" r="r" b="b"/>
            <a:pathLst>
              <a:path h="2297430">
                <a:moveTo>
                  <a:pt x="0" y="1882775"/>
                </a:moveTo>
                <a:lnTo>
                  <a:pt x="0" y="2297429"/>
                </a:lnTo>
              </a:path>
              <a:path h="2297430">
                <a:moveTo>
                  <a:pt x="0" y="0"/>
                </a:moveTo>
                <a:lnTo>
                  <a:pt x="0" y="168402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70" name="Graphic 726">
            <a:extLst>
              <a:ext uri="{FF2B5EF4-FFF2-40B4-BE49-F238E27FC236}">
                <a16:creationId xmlns:a16="http://schemas.microsoft.com/office/drawing/2014/main" id="{00000000-0008-0000-0D00-00000E010000}"/>
              </a:ext>
            </a:extLst>
          </xdr:cNvPr>
          <xdr:cNvSpPr/>
        </xdr:nvSpPr>
        <xdr:spPr>
          <a:xfrm>
            <a:off x="502919" y="105410"/>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71" name="Image 727">
            <a:extLst>
              <a:ext uri="{FF2B5EF4-FFF2-40B4-BE49-F238E27FC236}">
                <a16:creationId xmlns:a16="http://schemas.microsoft.com/office/drawing/2014/main" id="{00000000-0008-0000-0D00-00000F010000}"/>
              </a:ext>
            </a:extLst>
          </xdr:cNvPr>
          <xdr:cNvPicPr/>
        </xdr:nvPicPr>
        <xdr:blipFill>
          <a:blip xmlns:r="http://schemas.openxmlformats.org/officeDocument/2006/relationships" r:embed="rId7" cstate="print"/>
          <a:stretch>
            <a:fillRect/>
          </a:stretch>
        </xdr:blipFill>
        <xdr:spPr>
          <a:xfrm>
            <a:off x="490219" y="80010"/>
            <a:ext cx="71754" cy="64135"/>
          </a:xfrm>
          <a:prstGeom prst="rect">
            <a:avLst/>
          </a:prstGeom>
        </xdr:spPr>
      </xdr:pic>
      <xdr:sp macro="" textlink="">
        <xdr:nvSpPr>
          <xdr:cNvPr id="272" name="Graphic 728">
            <a:extLst>
              <a:ext uri="{FF2B5EF4-FFF2-40B4-BE49-F238E27FC236}">
                <a16:creationId xmlns:a16="http://schemas.microsoft.com/office/drawing/2014/main" id="{00000000-0008-0000-0D00-000010010000}"/>
              </a:ext>
            </a:extLst>
          </xdr:cNvPr>
          <xdr:cNvSpPr/>
        </xdr:nvSpPr>
        <xdr:spPr>
          <a:xfrm>
            <a:off x="490219" y="80010"/>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73" name="Graphic 729">
            <a:extLst>
              <a:ext uri="{FF2B5EF4-FFF2-40B4-BE49-F238E27FC236}">
                <a16:creationId xmlns:a16="http://schemas.microsoft.com/office/drawing/2014/main" id="{00000000-0008-0000-0D00-000011010000}"/>
              </a:ext>
            </a:extLst>
          </xdr:cNvPr>
          <xdr:cNvSpPr/>
        </xdr:nvSpPr>
        <xdr:spPr>
          <a:xfrm>
            <a:off x="498475" y="115760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7"/>
                </a:lnTo>
                <a:lnTo>
                  <a:pt x="21913" y="61614"/>
                </a:lnTo>
                <a:lnTo>
                  <a:pt x="35940" y="64135"/>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74" name="Image 730">
            <a:extLst>
              <a:ext uri="{FF2B5EF4-FFF2-40B4-BE49-F238E27FC236}">
                <a16:creationId xmlns:a16="http://schemas.microsoft.com/office/drawing/2014/main" id="{00000000-0008-0000-0D00-000012010000}"/>
              </a:ext>
            </a:extLst>
          </xdr:cNvPr>
          <xdr:cNvPicPr/>
        </xdr:nvPicPr>
        <xdr:blipFill>
          <a:blip xmlns:r="http://schemas.openxmlformats.org/officeDocument/2006/relationships" r:embed="rId6" cstate="print"/>
          <a:stretch>
            <a:fillRect/>
          </a:stretch>
        </xdr:blipFill>
        <xdr:spPr>
          <a:xfrm>
            <a:off x="485775" y="1132205"/>
            <a:ext cx="71754" cy="64135"/>
          </a:xfrm>
          <a:prstGeom prst="rect">
            <a:avLst/>
          </a:prstGeom>
        </xdr:spPr>
      </xdr:pic>
      <xdr:sp macro="" textlink="">
        <xdr:nvSpPr>
          <xdr:cNvPr id="275" name="Graphic 731">
            <a:extLst>
              <a:ext uri="{FF2B5EF4-FFF2-40B4-BE49-F238E27FC236}">
                <a16:creationId xmlns:a16="http://schemas.microsoft.com/office/drawing/2014/main" id="{00000000-0008-0000-0D00-000013010000}"/>
              </a:ext>
            </a:extLst>
          </xdr:cNvPr>
          <xdr:cNvSpPr/>
        </xdr:nvSpPr>
        <xdr:spPr>
          <a:xfrm>
            <a:off x="485775" y="1132205"/>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7"/>
                </a:lnTo>
                <a:lnTo>
                  <a:pt x="21859" y="61614"/>
                </a:lnTo>
                <a:lnTo>
                  <a:pt x="35813" y="64135"/>
                </a:lnTo>
                <a:lnTo>
                  <a:pt x="49841" y="61614"/>
                </a:lnTo>
                <a:lnTo>
                  <a:pt x="61261" y="54737"/>
                </a:lnTo>
                <a:lnTo>
                  <a:pt x="68943" y="44525"/>
                </a:lnTo>
                <a:lnTo>
                  <a:pt x="71754" y="32003"/>
                </a:lnTo>
                <a:lnTo>
                  <a:pt x="68943" y="19556"/>
                </a:lnTo>
                <a:lnTo>
                  <a:pt x="61261" y="9382"/>
                </a:lnTo>
                <a:lnTo>
                  <a:pt x="49841" y="2518"/>
                </a:lnTo>
                <a:lnTo>
                  <a:pt x="35813"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76" name="Graphic 732">
            <a:extLst>
              <a:ext uri="{FF2B5EF4-FFF2-40B4-BE49-F238E27FC236}">
                <a16:creationId xmlns:a16="http://schemas.microsoft.com/office/drawing/2014/main" id="{00000000-0008-0000-0D00-000014010000}"/>
              </a:ext>
            </a:extLst>
          </xdr:cNvPr>
          <xdr:cNvSpPr/>
        </xdr:nvSpPr>
        <xdr:spPr>
          <a:xfrm>
            <a:off x="498475" y="777875"/>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77" name="Image 733">
            <a:extLst>
              <a:ext uri="{FF2B5EF4-FFF2-40B4-BE49-F238E27FC236}">
                <a16:creationId xmlns:a16="http://schemas.microsoft.com/office/drawing/2014/main" id="{00000000-0008-0000-0D00-000015010000}"/>
              </a:ext>
            </a:extLst>
          </xdr:cNvPr>
          <xdr:cNvPicPr/>
        </xdr:nvPicPr>
        <xdr:blipFill>
          <a:blip xmlns:r="http://schemas.openxmlformats.org/officeDocument/2006/relationships" r:embed="rId6" cstate="print"/>
          <a:stretch>
            <a:fillRect/>
          </a:stretch>
        </xdr:blipFill>
        <xdr:spPr>
          <a:xfrm>
            <a:off x="485775" y="752475"/>
            <a:ext cx="71754" cy="64134"/>
          </a:xfrm>
          <a:prstGeom prst="rect">
            <a:avLst/>
          </a:prstGeom>
        </xdr:spPr>
      </xdr:pic>
      <xdr:sp macro="" textlink="">
        <xdr:nvSpPr>
          <xdr:cNvPr id="278" name="Graphic 734">
            <a:extLst>
              <a:ext uri="{FF2B5EF4-FFF2-40B4-BE49-F238E27FC236}">
                <a16:creationId xmlns:a16="http://schemas.microsoft.com/office/drawing/2014/main" id="{00000000-0008-0000-0D00-000016010000}"/>
              </a:ext>
            </a:extLst>
          </xdr:cNvPr>
          <xdr:cNvSpPr/>
        </xdr:nvSpPr>
        <xdr:spPr>
          <a:xfrm>
            <a:off x="485775" y="752475"/>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4" y="32130"/>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79" name="Graphic 735">
            <a:extLst>
              <a:ext uri="{FF2B5EF4-FFF2-40B4-BE49-F238E27FC236}">
                <a16:creationId xmlns:a16="http://schemas.microsoft.com/office/drawing/2014/main" id="{00000000-0008-0000-0D00-000017010000}"/>
              </a:ext>
            </a:extLst>
          </xdr:cNvPr>
          <xdr:cNvSpPr/>
        </xdr:nvSpPr>
        <xdr:spPr>
          <a:xfrm>
            <a:off x="368300" y="1684020"/>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80" name="Graphic 736">
            <a:extLst>
              <a:ext uri="{FF2B5EF4-FFF2-40B4-BE49-F238E27FC236}">
                <a16:creationId xmlns:a16="http://schemas.microsoft.com/office/drawing/2014/main" id="{00000000-0008-0000-0D00-000018010000}"/>
              </a:ext>
            </a:extLst>
          </xdr:cNvPr>
          <xdr:cNvSpPr/>
        </xdr:nvSpPr>
        <xdr:spPr>
          <a:xfrm>
            <a:off x="368300" y="1684020"/>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281" name="Graphic 737">
            <a:extLst>
              <a:ext uri="{FF2B5EF4-FFF2-40B4-BE49-F238E27FC236}">
                <a16:creationId xmlns:a16="http://schemas.microsoft.com/office/drawing/2014/main" id="{00000000-0008-0000-0D00-000019010000}"/>
              </a:ext>
            </a:extLst>
          </xdr:cNvPr>
          <xdr:cNvSpPr/>
        </xdr:nvSpPr>
        <xdr:spPr>
          <a:xfrm>
            <a:off x="623570" y="683259"/>
            <a:ext cx="358140" cy="1199515"/>
          </a:xfrm>
          <a:custGeom>
            <a:avLst/>
            <a:gdLst/>
            <a:ahLst/>
            <a:cxnLst/>
            <a:rect l="l" t="t" r="r" b="b"/>
            <a:pathLst>
              <a:path w="358140" h="1199515">
                <a:moveTo>
                  <a:pt x="310515" y="921385"/>
                </a:moveTo>
                <a:lnTo>
                  <a:pt x="65405" y="921385"/>
                </a:lnTo>
                <a:lnTo>
                  <a:pt x="65405" y="1199515"/>
                </a:lnTo>
                <a:lnTo>
                  <a:pt x="310515" y="1199515"/>
                </a:lnTo>
                <a:lnTo>
                  <a:pt x="310515" y="921385"/>
                </a:lnTo>
                <a:close/>
              </a:path>
              <a:path w="358140" h="1199515">
                <a:moveTo>
                  <a:pt x="310515" y="350520"/>
                </a:moveTo>
                <a:lnTo>
                  <a:pt x="0" y="350520"/>
                </a:lnTo>
                <a:lnTo>
                  <a:pt x="0" y="580390"/>
                </a:lnTo>
                <a:lnTo>
                  <a:pt x="310515" y="580390"/>
                </a:lnTo>
                <a:lnTo>
                  <a:pt x="310515" y="350520"/>
                </a:lnTo>
                <a:close/>
              </a:path>
              <a:path w="358140" h="1199515">
                <a:moveTo>
                  <a:pt x="358140" y="0"/>
                </a:moveTo>
                <a:lnTo>
                  <a:pt x="0" y="0"/>
                </a:lnTo>
                <a:lnTo>
                  <a:pt x="0" y="229870"/>
                </a:lnTo>
                <a:lnTo>
                  <a:pt x="358140" y="229870"/>
                </a:lnTo>
                <a:lnTo>
                  <a:pt x="3581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82" name="Graphic 738">
            <a:extLst>
              <a:ext uri="{FF2B5EF4-FFF2-40B4-BE49-F238E27FC236}">
                <a16:creationId xmlns:a16="http://schemas.microsoft.com/office/drawing/2014/main" id="{00000000-0008-0000-0D00-00001A010000}"/>
              </a:ext>
            </a:extLst>
          </xdr:cNvPr>
          <xdr:cNvSpPr/>
        </xdr:nvSpPr>
        <xdr:spPr>
          <a:xfrm>
            <a:off x="502284" y="197040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7"/>
                </a:lnTo>
                <a:lnTo>
                  <a:pt x="21913" y="61614"/>
                </a:lnTo>
                <a:lnTo>
                  <a:pt x="35940" y="64135"/>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83" name="Image 739">
            <a:extLst>
              <a:ext uri="{FF2B5EF4-FFF2-40B4-BE49-F238E27FC236}">
                <a16:creationId xmlns:a16="http://schemas.microsoft.com/office/drawing/2014/main" id="{00000000-0008-0000-0D00-00001B010000}"/>
              </a:ext>
            </a:extLst>
          </xdr:cNvPr>
          <xdr:cNvPicPr/>
        </xdr:nvPicPr>
        <xdr:blipFill>
          <a:blip xmlns:r="http://schemas.openxmlformats.org/officeDocument/2006/relationships" r:embed="rId2" cstate="print"/>
          <a:stretch>
            <a:fillRect/>
          </a:stretch>
        </xdr:blipFill>
        <xdr:spPr>
          <a:xfrm>
            <a:off x="489584" y="1945004"/>
            <a:ext cx="71754" cy="64135"/>
          </a:xfrm>
          <a:prstGeom prst="rect">
            <a:avLst/>
          </a:prstGeom>
        </xdr:spPr>
      </xdr:pic>
      <xdr:sp macro="" textlink="">
        <xdr:nvSpPr>
          <xdr:cNvPr id="284" name="Graphic 740">
            <a:extLst>
              <a:ext uri="{FF2B5EF4-FFF2-40B4-BE49-F238E27FC236}">
                <a16:creationId xmlns:a16="http://schemas.microsoft.com/office/drawing/2014/main" id="{00000000-0008-0000-0D00-00001C010000}"/>
              </a:ext>
            </a:extLst>
          </xdr:cNvPr>
          <xdr:cNvSpPr/>
        </xdr:nvSpPr>
        <xdr:spPr>
          <a:xfrm>
            <a:off x="489584" y="194500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7"/>
                </a:lnTo>
                <a:lnTo>
                  <a:pt x="21913" y="61614"/>
                </a:lnTo>
                <a:lnTo>
                  <a:pt x="35940" y="64135"/>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85" name="Textbox 741">
            <a:extLst>
              <a:ext uri="{FF2B5EF4-FFF2-40B4-BE49-F238E27FC236}">
                <a16:creationId xmlns:a16="http://schemas.microsoft.com/office/drawing/2014/main" id="{00000000-0008-0000-0D00-00001D010000}"/>
              </a:ext>
            </a:extLst>
          </xdr:cNvPr>
          <xdr:cNvSpPr txBox="1"/>
        </xdr:nvSpPr>
        <xdr:spPr>
          <a:xfrm>
            <a:off x="717041" y="74802"/>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86" name="Textbox 742">
            <a:extLst>
              <a:ext uri="{FF2B5EF4-FFF2-40B4-BE49-F238E27FC236}">
                <a16:creationId xmlns:a16="http://schemas.microsoft.com/office/drawing/2014/main" id="{00000000-0008-0000-0D00-00001E010000}"/>
              </a:ext>
            </a:extLst>
          </xdr:cNvPr>
          <xdr:cNvSpPr txBox="1"/>
        </xdr:nvSpPr>
        <xdr:spPr>
          <a:xfrm>
            <a:off x="717041" y="756030"/>
            <a:ext cx="146050" cy="490855"/>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a:spcBef>
                <a:spcPts val="560"/>
              </a:spcBef>
            </a:pPr>
            <a:r>
              <a:rPr lang="en-US" sz="700">
                <a:effectLst/>
                <a:latin typeface="Carlito"/>
                <a:ea typeface="Carlito"/>
                <a:cs typeface="Carlito"/>
              </a:rPr>
              <a:t> </a:t>
            </a:r>
            <a:endParaRPr lang="en-US" sz="1100">
              <a:effectLst/>
              <a:latin typeface="Carlito"/>
              <a:ea typeface="Carlito"/>
              <a:cs typeface="Carlito"/>
            </a:endParaRPr>
          </a:p>
          <a:p>
            <a:pPr>
              <a:lnSpc>
                <a:spcPts val="132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87" name="Textbox 743">
            <a:extLst>
              <a:ext uri="{FF2B5EF4-FFF2-40B4-BE49-F238E27FC236}">
                <a16:creationId xmlns:a16="http://schemas.microsoft.com/office/drawing/2014/main" id="{00000000-0008-0000-0D00-00001F010000}"/>
              </a:ext>
            </a:extLst>
          </xdr:cNvPr>
          <xdr:cNvSpPr txBox="1"/>
        </xdr:nvSpPr>
        <xdr:spPr>
          <a:xfrm>
            <a:off x="779526" y="1678051"/>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88" name="Textbox 744">
            <a:extLst>
              <a:ext uri="{FF2B5EF4-FFF2-40B4-BE49-F238E27FC236}">
                <a16:creationId xmlns:a16="http://schemas.microsoft.com/office/drawing/2014/main" id="{00000000-0008-0000-0D00-000020010000}"/>
              </a:ext>
            </a:extLst>
          </xdr:cNvPr>
          <xdr:cNvSpPr txBox="1"/>
        </xdr:nvSpPr>
        <xdr:spPr>
          <a:xfrm>
            <a:off x="267208" y="2100579"/>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17</xdr:col>
      <xdr:colOff>55245</xdr:colOff>
      <xdr:row>24</xdr:row>
      <xdr:rowOff>60960</xdr:rowOff>
    </xdr:from>
    <xdr:to>
      <xdr:col>20</xdr:col>
      <xdr:colOff>7620</xdr:colOff>
      <xdr:row>34</xdr:row>
      <xdr:rowOff>68580</xdr:rowOff>
    </xdr:to>
    <xdr:grpSp>
      <xdr:nvGrpSpPr>
        <xdr:cNvPr id="289" name="Group 288">
          <a:extLst>
            <a:ext uri="{FF2B5EF4-FFF2-40B4-BE49-F238E27FC236}">
              <a16:creationId xmlns:a16="http://schemas.microsoft.com/office/drawing/2014/main" id="{00000000-0008-0000-0D00-000021010000}"/>
            </a:ext>
          </a:extLst>
        </xdr:cNvPr>
        <xdr:cNvGrpSpPr>
          <a:grpSpLocks/>
        </xdr:cNvGrpSpPr>
      </xdr:nvGrpSpPr>
      <xdr:grpSpPr>
        <a:xfrm>
          <a:off x="5617845" y="4594860"/>
          <a:ext cx="847725" cy="1817370"/>
          <a:chOff x="9525" y="0"/>
          <a:chExt cx="1041400" cy="2297430"/>
        </a:xfrm>
      </xdr:grpSpPr>
      <xdr:sp macro="" textlink="">
        <xdr:nvSpPr>
          <xdr:cNvPr id="290" name="Graphic 776">
            <a:extLst>
              <a:ext uri="{FF2B5EF4-FFF2-40B4-BE49-F238E27FC236}">
                <a16:creationId xmlns:a16="http://schemas.microsoft.com/office/drawing/2014/main" id="{00000000-0008-0000-0D00-000022010000}"/>
              </a:ext>
            </a:extLst>
          </xdr:cNvPr>
          <xdr:cNvSpPr/>
        </xdr:nvSpPr>
        <xdr:spPr>
          <a:xfrm>
            <a:off x="9525"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91" name="Graphic 777">
            <a:extLst>
              <a:ext uri="{FF2B5EF4-FFF2-40B4-BE49-F238E27FC236}">
                <a16:creationId xmlns:a16="http://schemas.microsoft.com/office/drawing/2014/main" id="{00000000-0008-0000-0D00-000023010000}"/>
              </a:ext>
            </a:extLst>
          </xdr:cNvPr>
          <xdr:cNvSpPr/>
        </xdr:nvSpPr>
        <xdr:spPr>
          <a:xfrm>
            <a:off x="524509" y="0"/>
            <a:ext cx="1270" cy="2297430"/>
          </a:xfrm>
          <a:custGeom>
            <a:avLst/>
            <a:gdLst/>
            <a:ahLst/>
            <a:cxnLst/>
            <a:rect l="l" t="t" r="r" b="b"/>
            <a:pathLst>
              <a:path h="2297430">
                <a:moveTo>
                  <a:pt x="0" y="652779"/>
                </a:moveTo>
                <a:lnTo>
                  <a:pt x="0" y="2297429"/>
                </a:lnTo>
              </a:path>
              <a:path h="2297430">
                <a:moveTo>
                  <a:pt x="0" y="0"/>
                </a:moveTo>
                <a:lnTo>
                  <a:pt x="0" y="45402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92" name="Graphic 778">
            <a:extLst>
              <a:ext uri="{FF2B5EF4-FFF2-40B4-BE49-F238E27FC236}">
                <a16:creationId xmlns:a16="http://schemas.microsoft.com/office/drawing/2014/main" id="{00000000-0008-0000-0D00-000024010000}"/>
              </a:ext>
            </a:extLst>
          </xdr:cNvPr>
          <xdr:cNvSpPr/>
        </xdr:nvSpPr>
        <xdr:spPr>
          <a:xfrm>
            <a:off x="498475" y="8699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93" name="Image 779">
            <a:extLst>
              <a:ext uri="{FF2B5EF4-FFF2-40B4-BE49-F238E27FC236}">
                <a16:creationId xmlns:a16="http://schemas.microsoft.com/office/drawing/2014/main" id="{00000000-0008-0000-0D00-000025010000}"/>
              </a:ext>
            </a:extLst>
          </xdr:cNvPr>
          <xdr:cNvPicPr/>
        </xdr:nvPicPr>
        <xdr:blipFill>
          <a:blip xmlns:r="http://schemas.openxmlformats.org/officeDocument/2006/relationships" r:embed="rId11" cstate="print"/>
          <a:stretch>
            <a:fillRect/>
          </a:stretch>
        </xdr:blipFill>
        <xdr:spPr>
          <a:xfrm>
            <a:off x="485775" y="61594"/>
            <a:ext cx="71754" cy="64134"/>
          </a:xfrm>
          <a:prstGeom prst="rect">
            <a:avLst/>
          </a:prstGeom>
        </xdr:spPr>
      </xdr:pic>
      <xdr:sp macro="" textlink="">
        <xdr:nvSpPr>
          <xdr:cNvPr id="294" name="Graphic 780">
            <a:extLst>
              <a:ext uri="{FF2B5EF4-FFF2-40B4-BE49-F238E27FC236}">
                <a16:creationId xmlns:a16="http://schemas.microsoft.com/office/drawing/2014/main" id="{00000000-0008-0000-0D00-000026010000}"/>
              </a:ext>
            </a:extLst>
          </xdr:cNvPr>
          <xdr:cNvSpPr/>
        </xdr:nvSpPr>
        <xdr:spPr>
          <a:xfrm>
            <a:off x="485775" y="6159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95" name="Graphic 781">
            <a:extLst>
              <a:ext uri="{FF2B5EF4-FFF2-40B4-BE49-F238E27FC236}">
                <a16:creationId xmlns:a16="http://schemas.microsoft.com/office/drawing/2014/main" id="{00000000-0008-0000-0D00-000027010000}"/>
              </a:ext>
            </a:extLst>
          </xdr:cNvPr>
          <xdr:cNvSpPr/>
        </xdr:nvSpPr>
        <xdr:spPr>
          <a:xfrm>
            <a:off x="498475" y="124841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96" name="Image 782">
            <a:extLst>
              <a:ext uri="{FF2B5EF4-FFF2-40B4-BE49-F238E27FC236}">
                <a16:creationId xmlns:a16="http://schemas.microsoft.com/office/drawing/2014/main" id="{00000000-0008-0000-0D00-000028010000}"/>
              </a:ext>
            </a:extLst>
          </xdr:cNvPr>
          <xdr:cNvPicPr/>
        </xdr:nvPicPr>
        <xdr:blipFill>
          <a:blip xmlns:r="http://schemas.openxmlformats.org/officeDocument/2006/relationships" r:embed="rId11" cstate="print"/>
          <a:stretch>
            <a:fillRect/>
          </a:stretch>
        </xdr:blipFill>
        <xdr:spPr>
          <a:xfrm>
            <a:off x="485775" y="1223010"/>
            <a:ext cx="71754" cy="64134"/>
          </a:xfrm>
          <a:prstGeom prst="rect">
            <a:avLst/>
          </a:prstGeom>
        </xdr:spPr>
      </xdr:pic>
      <xdr:sp macro="" textlink="">
        <xdr:nvSpPr>
          <xdr:cNvPr id="297" name="Graphic 783">
            <a:extLst>
              <a:ext uri="{FF2B5EF4-FFF2-40B4-BE49-F238E27FC236}">
                <a16:creationId xmlns:a16="http://schemas.microsoft.com/office/drawing/2014/main" id="{00000000-0008-0000-0D00-000029010000}"/>
              </a:ext>
            </a:extLst>
          </xdr:cNvPr>
          <xdr:cNvSpPr/>
        </xdr:nvSpPr>
        <xdr:spPr>
          <a:xfrm>
            <a:off x="485775" y="122301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98" name="Graphic 784">
            <a:extLst>
              <a:ext uri="{FF2B5EF4-FFF2-40B4-BE49-F238E27FC236}">
                <a16:creationId xmlns:a16="http://schemas.microsoft.com/office/drawing/2014/main" id="{00000000-0008-0000-0D00-00002A010000}"/>
              </a:ext>
            </a:extLst>
          </xdr:cNvPr>
          <xdr:cNvSpPr/>
        </xdr:nvSpPr>
        <xdr:spPr>
          <a:xfrm>
            <a:off x="502284" y="156591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99" name="Image 785">
            <a:extLst>
              <a:ext uri="{FF2B5EF4-FFF2-40B4-BE49-F238E27FC236}">
                <a16:creationId xmlns:a16="http://schemas.microsoft.com/office/drawing/2014/main" id="{00000000-0008-0000-0D00-00002B010000}"/>
              </a:ext>
            </a:extLst>
          </xdr:cNvPr>
          <xdr:cNvPicPr/>
        </xdr:nvPicPr>
        <xdr:blipFill>
          <a:blip xmlns:r="http://schemas.openxmlformats.org/officeDocument/2006/relationships" r:embed="rId6" cstate="print"/>
          <a:stretch>
            <a:fillRect/>
          </a:stretch>
        </xdr:blipFill>
        <xdr:spPr>
          <a:xfrm>
            <a:off x="489584" y="1540510"/>
            <a:ext cx="71754" cy="64134"/>
          </a:xfrm>
          <a:prstGeom prst="rect">
            <a:avLst/>
          </a:prstGeom>
        </xdr:spPr>
      </xdr:pic>
      <xdr:sp macro="" textlink="">
        <xdr:nvSpPr>
          <xdr:cNvPr id="300" name="Graphic 786">
            <a:extLst>
              <a:ext uri="{FF2B5EF4-FFF2-40B4-BE49-F238E27FC236}">
                <a16:creationId xmlns:a16="http://schemas.microsoft.com/office/drawing/2014/main" id="{00000000-0008-0000-0D00-00002C010000}"/>
              </a:ext>
            </a:extLst>
          </xdr:cNvPr>
          <xdr:cNvSpPr/>
        </xdr:nvSpPr>
        <xdr:spPr>
          <a:xfrm>
            <a:off x="489584" y="1540510"/>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7"/>
                </a:lnTo>
                <a:lnTo>
                  <a:pt x="68943" y="44525"/>
                </a:lnTo>
                <a:lnTo>
                  <a:pt x="71754" y="32003"/>
                </a:lnTo>
                <a:lnTo>
                  <a:pt x="68943" y="19556"/>
                </a:lnTo>
                <a:lnTo>
                  <a:pt x="61261" y="9382"/>
                </a:lnTo>
                <a:lnTo>
                  <a:pt x="49841" y="2518"/>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01" name="Graphic 787">
            <a:extLst>
              <a:ext uri="{FF2B5EF4-FFF2-40B4-BE49-F238E27FC236}">
                <a16:creationId xmlns:a16="http://schemas.microsoft.com/office/drawing/2014/main" id="{00000000-0008-0000-0D00-00002D010000}"/>
              </a:ext>
            </a:extLst>
          </xdr:cNvPr>
          <xdr:cNvSpPr/>
        </xdr:nvSpPr>
        <xdr:spPr>
          <a:xfrm>
            <a:off x="368300" y="45402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02" name="Graphic 788">
            <a:extLst>
              <a:ext uri="{FF2B5EF4-FFF2-40B4-BE49-F238E27FC236}">
                <a16:creationId xmlns:a16="http://schemas.microsoft.com/office/drawing/2014/main" id="{00000000-0008-0000-0D00-00002E010000}"/>
              </a:ext>
            </a:extLst>
          </xdr:cNvPr>
          <xdr:cNvSpPr/>
        </xdr:nvSpPr>
        <xdr:spPr>
          <a:xfrm>
            <a:off x="368300" y="45402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303" name="Graphic 789">
            <a:extLst>
              <a:ext uri="{FF2B5EF4-FFF2-40B4-BE49-F238E27FC236}">
                <a16:creationId xmlns:a16="http://schemas.microsoft.com/office/drawing/2014/main" id="{00000000-0008-0000-0D00-00002F010000}"/>
              </a:ext>
            </a:extLst>
          </xdr:cNvPr>
          <xdr:cNvSpPr/>
        </xdr:nvSpPr>
        <xdr:spPr>
          <a:xfrm>
            <a:off x="590550" y="442594"/>
            <a:ext cx="358140" cy="1241425"/>
          </a:xfrm>
          <a:custGeom>
            <a:avLst/>
            <a:gdLst/>
            <a:ahLst/>
            <a:cxnLst/>
            <a:rect l="l" t="t" r="r" b="b"/>
            <a:pathLst>
              <a:path w="358140" h="1241425">
                <a:moveTo>
                  <a:pt x="310515" y="708660"/>
                </a:moveTo>
                <a:lnTo>
                  <a:pt x="0" y="708660"/>
                </a:lnTo>
                <a:lnTo>
                  <a:pt x="0" y="938530"/>
                </a:lnTo>
                <a:lnTo>
                  <a:pt x="310515" y="938530"/>
                </a:lnTo>
                <a:lnTo>
                  <a:pt x="310515" y="708660"/>
                </a:lnTo>
                <a:close/>
              </a:path>
              <a:path w="358140" h="1241425">
                <a:moveTo>
                  <a:pt x="343535" y="0"/>
                </a:moveTo>
                <a:lnTo>
                  <a:pt x="98425" y="0"/>
                </a:lnTo>
                <a:lnTo>
                  <a:pt x="98425" y="278130"/>
                </a:lnTo>
                <a:lnTo>
                  <a:pt x="343535" y="278130"/>
                </a:lnTo>
                <a:lnTo>
                  <a:pt x="343535" y="0"/>
                </a:lnTo>
                <a:close/>
              </a:path>
              <a:path w="358140" h="1241425">
                <a:moveTo>
                  <a:pt x="358140" y="1011555"/>
                </a:moveTo>
                <a:lnTo>
                  <a:pt x="0" y="1011555"/>
                </a:lnTo>
                <a:lnTo>
                  <a:pt x="0" y="1241425"/>
                </a:lnTo>
                <a:lnTo>
                  <a:pt x="358140" y="1241425"/>
                </a:lnTo>
                <a:lnTo>
                  <a:pt x="358140" y="101155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04" name="Graphic 790">
            <a:extLst>
              <a:ext uri="{FF2B5EF4-FFF2-40B4-BE49-F238E27FC236}">
                <a16:creationId xmlns:a16="http://schemas.microsoft.com/office/drawing/2014/main" id="{00000000-0008-0000-0D00-000030010000}"/>
              </a:ext>
            </a:extLst>
          </xdr:cNvPr>
          <xdr:cNvSpPr/>
        </xdr:nvSpPr>
        <xdr:spPr>
          <a:xfrm>
            <a:off x="502284" y="1970404"/>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05" name="Image 791">
            <a:extLst>
              <a:ext uri="{FF2B5EF4-FFF2-40B4-BE49-F238E27FC236}">
                <a16:creationId xmlns:a16="http://schemas.microsoft.com/office/drawing/2014/main" id="{00000000-0008-0000-0D00-000031010000}"/>
              </a:ext>
            </a:extLst>
          </xdr:cNvPr>
          <xdr:cNvPicPr/>
        </xdr:nvPicPr>
        <xdr:blipFill>
          <a:blip xmlns:r="http://schemas.openxmlformats.org/officeDocument/2006/relationships" r:embed="rId6" cstate="print"/>
          <a:stretch>
            <a:fillRect/>
          </a:stretch>
        </xdr:blipFill>
        <xdr:spPr>
          <a:xfrm>
            <a:off x="489584" y="1945004"/>
            <a:ext cx="71754" cy="64135"/>
          </a:xfrm>
          <a:prstGeom prst="rect">
            <a:avLst/>
          </a:prstGeom>
        </xdr:spPr>
      </xdr:pic>
      <xdr:sp macro="" textlink="">
        <xdr:nvSpPr>
          <xdr:cNvPr id="306" name="Graphic 792">
            <a:extLst>
              <a:ext uri="{FF2B5EF4-FFF2-40B4-BE49-F238E27FC236}">
                <a16:creationId xmlns:a16="http://schemas.microsoft.com/office/drawing/2014/main" id="{00000000-0008-0000-0D00-000032010000}"/>
              </a:ext>
            </a:extLst>
          </xdr:cNvPr>
          <xdr:cNvSpPr/>
        </xdr:nvSpPr>
        <xdr:spPr>
          <a:xfrm>
            <a:off x="489584" y="1945004"/>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07" name="Graphic 793">
            <a:extLst>
              <a:ext uri="{FF2B5EF4-FFF2-40B4-BE49-F238E27FC236}">
                <a16:creationId xmlns:a16="http://schemas.microsoft.com/office/drawing/2014/main" id="{00000000-0008-0000-0D00-000033010000}"/>
              </a:ext>
            </a:extLst>
          </xdr:cNvPr>
          <xdr:cNvSpPr/>
        </xdr:nvSpPr>
        <xdr:spPr>
          <a:xfrm>
            <a:off x="403859" y="1222375"/>
            <a:ext cx="76200" cy="756920"/>
          </a:xfrm>
          <a:custGeom>
            <a:avLst/>
            <a:gdLst/>
            <a:ahLst/>
            <a:cxnLst/>
            <a:rect l="l" t="t" r="r" b="b"/>
            <a:pathLst>
              <a:path w="76200" h="756920">
                <a:moveTo>
                  <a:pt x="28575" y="680720"/>
                </a:moveTo>
                <a:lnTo>
                  <a:pt x="0" y="680720"/>
                </a:lnTo>
                <a:lnTo>
                  <a:pt x="38100" y="756920"/>
                </a:lnTo>
                <a:lnTo>
                  <a:pt x="69850" y="693420"/>
                </a:lnTo>
                <a:lnTo>
                  <a:pt x="28575" y="693420"/>
                </a:lnTo>
                <a:lnTo>
                  <a:pt x="28575" y="680720"/>
                </a:lnTo>
                <a:close/>
              </a:path>
              <a:path w="76200" h="756920">
                <a:moveTo>
                  <a:pt x="47625" y="63500"/>
                </a:moveTo>
                <a:lnTo>
                  <a:pt x="28575" y="63500"/>
                </a:lnTo>
                <a:lnTo>
                  <a:pt x="28575" y="693420"/>
                </a:lnTo>
                <a:lnTo>
                  <a:pt x="47625" y="693420"/>
                </a:lnTo>
                <a:lnTo>
                  <a:pt x="47625" y="63500"/>
                </a:lnTo>
                <a:close/>
              </a:path>
              <a:path w="76200" h="756920">
                <a:moveTo>
                  <a:pt x="76200" y="680720"/>
                </a:moveTo>
                <a:lnTo>
                  <a:pt x="47625" y="680720"/>
                </a:lnTo>
                <a:lnTo>
                  <a:pt x="47625" y="693420"/>
                </a:lnTo>
                <a:lnTo>
                  <a:pt x="69850" y="693420"/>
                </a:lnTo>
                <a:lnTo>
                  <a:pt x="76200" y="680720"/>
                </a:lnTo>
                <a:close/>
              </a:path>
              <a:path w="76200" h="756920">
                <a:moveTo>
                  <a:pt x="38100" y="0"/>
                </a:moveTo>
                <a:lnTo>
                  <a:pt x="0" y="76200"/>
                </a:lnTo>
                <a:lnTo>
                  <a:pt x="28575" y="76200"/>
                </a:lnTo>
                <a:lnTo>
                  <a:pt x="28575" y="63500"/>
                </a:lnTo>
                <a:lnTo>
                  <a:pt x="69850" y="63500"/>
                </a:lnTo>
                <a:lnTo>
                  <a:pt x="38100" y="0"/>
                </a:lnTo>
                <a:close/>
              </a:path>
              <a:path w="76200" h="75692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308" name="Graphic 794">
            <a:extLst>
              <a:ext uri="{FF2B5EF4-FFF2-40B4-BE49-F238E27FC236}">
                <a16:creationId xmlns:a16="http://schemas.microsoft.com/office/drawing/2014/main" id="{00000000-0008-0000-0D00-000034010000}"/>
              </a:ext>
            </a:extLst>
          </xdr:cNvPr>
          <xdr:cNvSpPr/>
        </xdr:nvSpPr>
        <xdr:spPr>
          <a:xfrm>
            <a:off x="18415" y="1453514"/>
            <a:ext cx="386080" cy="278130"/>
          </a:xfrm>
          <a:custGeom>
            <a:avLst/>
            <a:gdLst/>
            <a:ahLst/>
            <a:cxnLst/>
            <a:rect l="l" t="t" r="r" b="b"/>
            <a:pathLst>
              <a:path w="386080" h="278130">
                <a:moveTo>
                  <a:pt x="386079" y="0"/>
                </a:moveTo>
                <a:lnTo>
                  <a:pt x="0" y="0"/>
                </a:lnTo>
                <a:lnTo>
                  <a:pt x="0" y="278129"/>
                </a:lnTo>
                <a:lnTo>
                  <a:pt x="386079" y="278129"/>
                </a:lnTo>
                <a:lnTo>
                  <a:pt x="38607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09" name="Graphic 795">
            <a:extLst>
              <a:ext uri="{FF2B5EF4-FFF2-40B4-BE49-F238E27FC236}">
                <a16:creationId xmlns:a16="http://schemas.microsoft.com/office/drawing/2014/main" id="{00000000-0008-0000-0D00-000035010000}"/>
              </a:ext>
            </a:extLst>
          </xdr:cNvPr>
          <xdr:cNvSpPr/>
        </xdr:nvSpPr>
        <xdr:spPr>
          <a:xfrm>
            <a:off x="276859" y="558800"/>
            <a:ext cx="76200" cy="728345"/>
          </a:xfrm>
          <a:custGeom>
            <a:avLst/>
            <a:gdLst/>
            <a:ahLst/>
            <a:cxnLst/>
            <a:rect l="l" t="t" r="r" b="b"/>
            <a:pathLst>
              <a:path w="76200" h="728345">
                <a:moveTo>
                  <a:pt x="28575" y="652145"/>
                </a:moveTo>
                <a:lnTo>
                  <a:pt x="0" y="652145"/>
                </a:lnTo>
                <a:lnTo>
                  <a:pt x="38100" y="728345"/>
                </a:lnTo>
                <a:lnTo>
                  <a:pt x="69850" y="664845"/>
                </a:lnTo>
                <a:lnTo>
                  <a:pt x="28575" y="664845"/>
                </a:lnTo>
                <a:lnTo>
                  <a:pt x="28575" y="652145"/>
                </a:lnTo>
                <a:close/>
              </a:path>
              <a:path w="76200" h="728345">
                <a:moveTo>
                  <a:pt x="47625" y="63500"/>
                </a:moveTo>
                <a:lnTo>
                  <a:pt x="28575" y="63500"/>
                </a:lnTo>
                <a:lnTo>
                  <a:pt x="28575" y="664845"/>
                </a:lnTo>
                <a:lnTo>
                  <a:pt x="47625" y="664845"/>
                </a:lnTo>
                <a:lnTo>
                  <a:pt x="47625" y="63500"/>
                </a:lnTo>
                <a:close/>
              </a:path>
              <a:path w="76200" h="728345">
                <a:moveTo>
                  <a:pt x="76200" y="652145"/>
                </a:moveTo>
                <a:lnTo>
                  <a:pt x="47625" y="652145"/>
                </a:lnTo>
                <a:lnTo>
                  <a:pt x="47625" y="664845"/>
                </a:lnTo>
                <a:lnTo>
                  <a:pt x="69850" y="664845"/>
                </a:lnTo>
                <a:lnTo>
                  <a:pt x="76200" y="652145"/>
                </a:lnTo>
                <a:close/>
              </a:path>
              <a:path w="76200" h="728345">
                <a:moveTo>
                  <a:pt x="38100" y="0"/>
                </a:moveTo>
                <a:lnTo>
                  <a:pt x="0" y="76200"/>
                </a:lnTo>
                <a:lnTo>
                  <a:pt x="28575" y="76200"/>
                </a:lnTo>
                <a:lnTo>
                  <a:pt x="28575" y="63500"/>
                </a:lnTo>
                <a:lnTo>
                  <a:pt x="69850" y="63500"/>
                </a:lnTo>
                <a:lnTo>
                  <a:pt x="38100" y="0"/>
                </a:lnTo>
                <a:close/>
              </a:path>
              <a:path w="76200" h="728345">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310" name="Graphic 796">
            <a:extLst>
              <a:ext uri="{FF2B5EF4-FFF2-40B4-BE49-F238E27FC236}">
                <a16:creationId xmlns:a16="http://schemas.microsoft.com/office/drawing/2014/main" id="{00000000-0008-0000-0D00-000036010000}"/>
              </a:ext>
            </a:extLst>
          </xdr:cNvPr>
          <xdr:cNvSpPr/>
        </xdr:nvSpPr>
        <xdr:spPr>
          <a:xfrm>
            <a:off x="79375" y="798194"/>
            <a:ext cx="180975" cy="286385"/>
          </a:xfrm>
          <a:custGeom>
            <a:avLst/>
            <a:gdLst/>
            <a:ahLst/>
            <a:cxnLst/>
            <a:rect l="l" t="t" r="r" b="b"/>
            <a:pathLst>
              <a:path w="180975" h="286385">
                <a:moveTo>
                  <a:pt x="180975" y="0"/>
                </a:moveTo>
                <a:lnTo>
                  <a:pt x="0" y="0"/>
                </a:lnTo>
                <a:lnTo>
                  <a:pt x="0" y="286384"/>
                </a:lnTo>
                <a:lnTo>
                  <a:pt x="180975" y="286384"/>
                </a:lnTo>
                <a:lnTo>
                  <a:pt x="1809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11" name="Textbox 797">
            <a:extLst>
              <a:ext uri="{FF2B5EF4-FFF2-40B4-BE49-F238E27FC236}">
                <a16:creationId xmlns:a16="http://schemas.microsoft.com/office/drawing/2014/main" id="{00000000-0008-0000-0D00-000037010000}"/>
              </a:ext>
            </a:extLst>
          </xdr:cNvPr>
          <xdr:cNvSpPr txBox="1"/>
        </xdr:nvSpPr>
        <xdr:spPr>
          <a:xfrm>
            <a:off x="717041" y="7366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312" name="Textbox 798">
            <a:extLst>
              <a:ext uri="{FF2B5EF4-FFF2-40B4-BE49-F238E27FC236}">
                <a16:creationId xmlns:a16="http://schemas.microsoft.com/office/drawing/2014/main" id="{00000000-0008-0000-0D00-000038010000}"/>
              </a:ext>
            </a:extLst>
          </xdr:cNvPr>
          <xdr:cNvSpPr txBox="1"/>
        </xdr:nvSpPr>
        <xdr:spPr>
          <a:xfrm>
            <a:off x="779526" y="515619"/>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13" name="Textbox 799">
            <a:extLst>
              <a:ext uri="{FF2B5EF4-FFF2-40B4-BE49-F238E27FC236}">
                <a16:creationId xmlns:a16="http://schemas.microsoft.com/office/drawing/2014/main" id="{00000000-0008-0000-0D00-000039010000}"/>
              </a:ext>
            </a:extLst>
          </xdr:cNvPr>
          <xdr:cNvSpPr txBox="1"/>
        </xdr:nvSpPr>
        <xdr:spPr>
          <a:xfrm>
            <a:off x="169671" y="872236"/>
            <a:ext cx="8382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3</a:t>
            </a:r>
            <a:endParaRPr lang="en-US" sz="1100">
              <a:effectLst/>
              <a:latin typeface="Carlito"/>
              <a:ea typeface="Carlito"/>
              <a:cs typeface="Carlito"/>
            </a:endParaRPr>
          </a:p>
        </xdr:txBody>
      </xdr:sp>
      <xdr:sp macro="" textlink="">
        <xdr:nvSpPr>
          <xdr:cNvPr id="314" name="Textbox 800">
            <a:extLst>
              <a:ext uri="{FF2B5EF4-FFF2-40B4-BE49-F238E27FC236}">
                <a16:creationId xmlns:a16="http://schemas.microsoft.com/office/drawing/2014/main" id="{00000000-0008-0000-0D00-00003A010000}"/>
              </a:ext>
            </a:extLst>
          </xdr:cNvPr>
          <xdr:cNvSpPr txBox="1"/>
        </xdr:nvSpPr>
        <xdr:spPr>
          <a:xfrm>
            <a:off x="683513" y="1224280"/>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15" name="Textbox 801">
            <a:extLst>
              <a:ext uri="{FF2B5EF4-FFF2-40B4-BE49-F238E27FC236}">
                <a16:creationId xmlns:a16="http://schemas.microsoft.com/office/drawing/2014/main" id="{00000000-0008-0000-0D00-00003B010000}"/>
              </a:ext>
            </a:extLst>
          </xdr:cNvPr>
          <xdr:cNvSpPr txBox="1"/>
        </xdr:nvSpPr>
        <xdr:spPr>
          <a:xfrm>
            <a:off x="110236" y="1527555"/>
            <a:ext cx="19113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4.5</a:t>
            </a:r>
            <a:endParaRPr lang="en-US" sz="1100">
              <a:effectLst/>
              <a:latin typeface="Carlito"/>
              <a:ea typeface="Carlito"/>
              <a:cs typeface="Carlito"/>
            </a:endParaRPr>
          </a:p>
        </xdr:txBody>
      </xdr:sp>
      <xdr:sp macro="" textlink="">
        <xdr:nvSpPr>
          <xdr:cNvPr id="316" name="Textbox 802">
            <a:extLst>
              <a:ext uri="{FF2B5EF4-FFF2-40B4-BE49-F238E27FC236}">
                <a16:creationId xmlns:a16="http://schemas.microsoft.com/office/drawing/2014/main" id="{00000000-0008-0000-0D00-00003C010000}"/>
              </a:ext>
            </a:extLst>
          </xdr:cNvPr>
          <xdr:cNvSpPr txBox="1"/>
        </xdr:nvSpPr>
        <xdr:spPr>
          <a:xfrm>
            <a:off x="683513" y="1527555"/>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317" name="Textbox 803">
            <a:extLst>
              <a:ext uri="{FF2B5EF4-FFF2-40B4-BE49-F238E27FC236}">
                <a16:creationId xmlns:a16="http://schemas.microsoft.com/office/drawing/2014/main" id="{00000000-0008-0000-0D00-00003D010000}"/>
              </a:ext>
            </a:extLst>
          </xdr:cNvPr>
          <xdr:cNvSpPr txBox="1"/>
        </xdr:nvSpPr>
        <xdr:spPr>
          <a:xfrm>
            <a:off x="267461" y="2099436"/>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6</xdr:col>
      <xdr:colOff>0</xdr:colOff>
      <xdr:row>37</xdr:row>
      <xdr:rowOff>0</xdr:rowOff>
    </xdr:from>
    <xdr:to>
      <xdr:col>8</xdr:col>
      <xdr:colOff>83832</xdr:colOff>
      <xdr:row>46</xdr:row>
      <xdr:rowOff>64770</xdr:rowOff>
    </xdr:to>
    <xdr:grpSp>
      <xdr:nvGrpSpPr>
        <xdr:cNvPr id="29" name="Group 28">
          <a:extLst>
            <a:ext uri="{FF2B5EF4-FFF2-40B4-BE49-F238E27FC236}">
              <a16:creationId xmlns:a16="http://schemas.microsoft.com/office/drawing/2014/main" id="{00000000-0008-0000-0D00-00001D000000}"/>
            </a:ext>
          </a:extLst>
        </xdr:cNvPr>
        <xdr:cNvGrpSpPr>
          <a:grpSpLocks/>
        </xdr:cNvGrpSpPr>
      </xdr:nvGrpSpPr>
      <xdr:grpSpPr>
        <a:xfrm>
          <a:off x="1990725" y="6886575"/>
          <a:ext cx="883932" cy="1693545"/>
          <a:chOff x="-12" y="0"/>
          <a:chExt cx="1267460" cy="2297430"/>
        </a:xfrm>
      </xdr:grpSpPr>
      <xdr:sp macro="" textlink="">
        <xdr:nvSpPr>
          <xdr:cNvPr id="30" name="Graphic 833">
            <a:extLst>
              <a:ext uri="{FF2B5EF4-FFF2-40B4-BE49-F238E27FC236}">
                <a16:creationId xmlns:a16="http://schemas.microsoft.com/office/drawing/2014/main" id="{00000000-0008-0000-0D00-00001E000000}"/>
              </a:ext>
            </a:extLst>
          </xdr:cNvPr>
          <xdr:cNvSpPr/>
        </xdr:nvSpPr>
        <xdr:spPr>
          <a:xfrm>
            <a:off x="118110"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5"/>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5"/>
                </a:lnTo>
                <a:lnTo>
                  <a:pt x="1041400" y="173609"/>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1" name="Graphic 834">
            <a:extLst>
              <a:ext uri="{FF2B5EF4-FFF2-40B4-BE49-F238E27FC236}">
                <a16:creationId xmlns:a16="http://schemas.microsoft.com/office/drawing/2014/main" id="{00000000-0008-0000-0D00-00001F000000}"/>
              </a:ext>
            </a:extLst>
          </xdr:cNvPr>
          <xdr:cNvSpPr/>
        </xdr:nvSpPr>
        <xdr:spPr>
          <a:xfrm>
            <a:off x="633094" y="0"/>
            <a:ext cx="1270" cy="2297430"/>
          </a:xfrm>
          <a:custGeom>
            <a:avLst/>
            <a:gdLst/>
            <a:ahLst/>
            <a:cxnLst/>
            <a:rect l="l" t="t" r="r" b="b"/>
            <a:pathLst>
              <a:path h="2297430">
                <a:moveTo>
                  <a:pt x="0" y="1855470"/>
                </a:moveTo>
                <a:lnTo>
                  <a:pt x="0" y="2297430"/>
                </a:lnTo>
              </a:path>
              <a:path h="2297430">
                <a:moveTo>
                  <a:pt x="0" y="652780"/>
                </a:moveTo>
                <a:lnTo>
                  <a:pt x="0" y="1656715"/>
                </a:lnTo>
              </a:path>
              <a:path h="2297430">
                <a:moveTo>
                  <a:pt x="0" y="0"/>
                </a:moveTo>
                <a:lnTo>
                  <a:pt x="0" y="45402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32" name="Graphic 835">
            <a:extLst>
              <a:ext uri="{FF2B5EF4-FFF2-40B4-BE49-F238E27FC236}">
                <a16:creationId xmlns:a16="http://schemas.microsoft.com/office/drawing/2014/main" id="{00000000-0008-0000-0D00-000020000000}"/>
              </a:ext>
            </a:extLst>
          </xdr:cNvPr>
          <xdr:cNvSpPr/>
        </xdr:nvSpPr>
        <xdr:spPr>
          <a:xfrm>
            <a:off x="607059" y="86994"/>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3" name="Image 836">
            <a:extLst>
              <a:ext uri="{FF2B5EF4-FFF2-40B4-BE49-F238E27FC236}">
                <a16:creationId xmlns:a16="http://schemas.microsoft.com/office/drawing/2014/main" id="{00000000-0008-0000-0D00-000021000000}"/>
              </a:ext>
            </a:extLst>
          </xdr:cNvPr>
          <xdr:cNvPicPr/>
        </xdr:nvPicPr>
        <xdr:blipFill>
          <a:blip xmlns:r="http://schemas.openxmlformats.org/officeDocument/2006/relationships" r:embed="rId9" cstate="print"/>
          <a:stretch>
            <a:fillRect/>
          </a:stretch>
        </xdr:blipFill>
        <xdr:spPr>
          <a:xfrm>
            <a:off x="594359" y="61594"/>
            <a:ext cx="71755" cy="64135"/>
          </a:xfrm>
          <a:prstGeom prst="rect">
            <a:avLst/>
          </a:prstGeom>
        </xdr:spPr>
      </xdr:pic>
      <xdr:sp macro="" textlink="">
        <xdr:nvSpPr>
          <xdr:cNvPr id="34" name="Graphic 837">
            <a:extLst>
              <a:ext uri="{FF2B5EF4-FFF2-40B4-BE49-F238E27FC236}">
                <a16:creationId xmlns:a16="http://schemas.microsoft.com/office/drawing/2014/main" id="{00000000-0008-0000-0D00-000022000000}"/>
              </a:ext>
            </a:extLst>
          </xdr:cNvPr>
          <xdr:cNvSpPr/>
        </xdr:nvSpPr>
        <xdr:spPr>
          <a:xfrm>
            <a:off x="594359" y="61594"/>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5" y="32131"/>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5" name="Graphic 838">
            <a:extLst>
              <a:ext uri="{FF2B5EF4-FFF2-40B4-BE49-F238E27FC236}">
                <a16:creationId xmlns:a16="http://schemas.microsoft.com/office/drawing/2014/main" id="{00000000-0008-0000-0D00-000023000000}"/>
              </a:ext>
            </a:extLst>
          </xdr:cNvPr>
          <xdr:cNvSpPr/>
        </xdr:nvSpPr>
        <xdr:spPr>
          <a:xfrm>
            <a:off x="607059" y="910589"/>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6"/>
                </a:lnTo>
                <a:lnTo>
                  <a:pt x="68943" y="44525"/>
                </a:lnTo>
                <a:lnTo>
                  <a:pt x="71755"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6" name="Image 839">
            <a:extLst>
              <a:ext uri="{FF2B5EF4-FFF2-40B4-BE49-F238E27FC236}">
                <a16:creationId xmlns:a16="http://schemas.microsoft.com/office/drawing/2014/main" id="{00000000-0008-0000-0D00-000024000000}"/>
              </a:ext>
            </a:extLst>
          </xdr:cNvPr>
          <xdr:cNvPicPr/>
        </xdr:nvPicPr>
        <xdr:blipFill>
          <a:blip xmlns:r="http://schemas.openxmlformats.org/officeDocument/2006/relationships" r:embed="rId9" cstate="print"/>
          <a:stretch>
            <a:fillRect/>
          </a:stretch>
        </xdr:blipFill>
        <xdr:spPr>
          <a:xfrm>
            <a:off x="594359" y="885189"/>
            <a:ext cx="71755" cy="64134"/>
          </a:xfrm>
          <a:prstGeom prst="rect">
            <a:avLst/>
          </a:prstGeom>
        </xdr:spPr>
      </xdr:pic>
      <xdr:sp macro="" textlink="">
        <xdr:nvSpPr>
          <xdr:cNvPr id="37" name="Graphic 840">
            <a:extLst>
              <a:ext uri="{FF2B5EF4-FFF2-40B4-BE49-F238E27FC236}">
                <a16:creationId xmlns:a16="http://schemas.microsoft.com/office/drawing/2014/main" id="{00000000-0008-0000-0D00-000025000000}"/>
              </a:ext>
            </a:extLst>
          </xdr:cNvPr>
          <xdr:cNvSpPr/>
        </xdr:nvSpPr>
        <xdr:spPr>
          <a:xfrm>
            <a:off x="594359" y="885189"/>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5"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8" name="Graphic 841">
            <a:extLst>
              <a:ext uri="{FF2B5EF4-FFF2-40B4-BE49-F238E27FC236}">
                <a16:creationId xmlns:a16="http://schemas.microsoft.com/office/drawing/2014/main" id="{00000000-0008-0000-0D00-000026000000}"/>
              </a:ext>
            </a:extLst>
          </xdr:cNvPr>
          <xdr:cNvSpPr/>
        </xdr:nvSpPr>
        <xdr:spPr>
          <a:xfrm>
            <a:off x="476884" y="45402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9" name="Graphic 842">
            <a:extLst>
              <a:ext uri="{FF2B5EF4-FFF2-40B4-BE49-F238E27FC236}">
                <a16:creationId xmlns:a16="http://schemas.microsoft.com/office/drawing/2014/main" id="{00000000-0008-0000-0D00-000027000000}"/>
              </a:ext>
            </a:extLst>
          </xdr:cNvPr>
          <xdr:cNvSpPr/>
        </xdr:nvSpPr>
        <xdr:spPr>
          <a:xfrm>
            <a:off x="476884" y="45402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40" name="Graphic 843">
            <a:extLst>
              <a:ext uri="{FF2B5EF4-FFF2-40B4-BE49-F238E27FC236}">
                <a16:creationId xmlns:a16="http://schemas.microsoft.com/office/drawing/2014/main" id="{00000000-0008-0000-0D00-000028000000}"/>
              </a:ext>
            </a:extLst>
          </xdr:cNvPr>
          <xdr:cNvSpPr/>
        </xdr:nvSpPr>
        <xdr:spPr>
          <a:xfrm>
            <a:off x="699135" y="442594"/>
            <a:ext cx="358140" cy="974725"/>
          </a:xfrm>
          <a:custGeom>
            <a:avLst/>
            <a:gdLst/>
            <a:ahLst/>
            <a:cxnLst/>
            <a:rect l="l" t="t" r="r" b="b"/>
            <a:pathLst>
              <a:path w="358140" h="974725">
                <a:moveTo>
                  <a:pt x="310515" y="361950"/>
                </a:moveTo>
                <a:lnTo>
                  <a:pt x="0" y="361950"/>
                </a:lnTo>
                <a:lnTo>
                  <a:pt x="0" y="591820"/>
                </a:lnTo>
                <a:lnTo>
                  <a:pt x="310515" y="591820"/>
                </a:lnTo>
                <a:lnTo>
                  <a:pt x="310515" y="361950"/>
                </a:lnTo>
                <a:close/>
              </a:path>
              <a:path w="358140" h="974725">
                <a:moveTo>
                  <a:pt x="343535" y="0"/>
                </a:moveTo>
                <a:lnTo>
                  <a:pt x="98425" y="0"/>
                </a:lnTo>
                <a:lnTo>
                  <a:pt x="98425" y="278130"/>
                </a:lnTo>
                <a:lnTo>
                  <a:pt x="343535" y="278130"/>
                </a:lnTo>
                <a:lnTo>
                  <a:pt x="343535" y="0"/>
                </a:lnTo>
                <a:close/>
              </a:path>
              <a:path w="358140" h="974725">
                <a:moveTo>
                  <a:pt x="358140" y="744855"/>
                </a:moveTo>
                <a:lnTo>
                  <a:pt x="0" y="744855"/>
                </a:lnTo>
                <a:lnTo>
                  <a:pt x="0" y="974725"/>
                </a:lnTo>
                <a:lnTo>
                  <a:pt x="358140" y="974725"/>
                </a:lnTo>
                <a:lnTo>
                  <a:pt x="358140" y="74485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1" name="Graphic 844">
            <a:extLst>
              <a:ext uri="{FF2B5EF4-FFF2-40B4-BE49-F238E27FC236}">
                <a16:creationId xmlns:a16="http://schemas.microsoft.com/office/drawing/2014/main" id="{00000000-0008-0000-0D00-000029000000}"/>
              </a:ext>
            </a:extLst>
          </xdr:cNvPr>
          <xdr:cNvSpPr/>
        </xdr:nvSpPr>
        <xdr:spPr>
          <a:xfrm>
            <a:off x="610869" y="197040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2" name="Image 845">
            <a:extLst>
              <a:ext uri="{FF2B5EF4-FFF2-40B4-BE49-F238E27FC236}">
                <a16:creationId xmlns:a16="http://schemas.microsoft.com/office/drawing/2014/main" id="{00000000-0008-0000-0D00-00002A000000}"/>
              </a:ext>
            </a:extLst>
          </xdr:cNvPr>
          <xdr:cNvPicPr/>
        </xdr:nvPicPr>
        <xdr:blipFill>
          <a:blip xmlns:r="http://schemas.openxmlformats.org/officeDocument/2006/relationships" r:embed="rId12" cstate="print"/>
          <a:stretch>
            <a:fillRect/>
          </a:stretch>
        </xdr:blipFill>
        <xdr:spPr>
          <a:xfrm>
            <a:off x="598169" y="1945004"/>
            <a:ext cx="71754" cy="64134"/>
          </a:xfrm>
          <a:prstGeom prst="rect">
            <a:avLst/>
          </a:prstGeom>
        </xdr:spPr>
      </xdr:pic>
      <xdr:sp macro="" textlink="">
        <xdr:nvSpPr>
          <xdr:cNvPr id="43" name="Graphic 846">
            <a:extLst>
              <a:ext uri="{FF2B5EF4-FFF2-40B4-BE49-F238E27FC236}">
                <a16:creationId xmlns:a16="http://schemas.microsoft.com/office/drawing/2014/main" id="{00000000-0008-0000-0D00-00002B000000}"/>
              </a:ext>
            </a:extLst>
          </xdr:cNvPr>
          <xdr:cNvSpPr/>
        </xdr:nvSpPr>
        <xdr:spPr>
          <a:xfrm>
            <a:off x="598169" y="194500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7"/>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4" name="Graphic 847">
            <a:extLst>
              <a:ext uri="{FF2B5EF4-FFF2-40B4-BE49-F238E27FC236}">
                <a16:creationId xmlns:a16="http://schemas.microsoft.com/office/drawing/2014/main" id="{00000000-0008-0000-0D00-00002C000000}"/>
              </a:ext>
            </a:extLst>
          </xdr:cNvPr>
          <xdr:cNvSpPr/>
        </xdr:nvSpPr>
        <xdr:spPr>
          <a:xfrm>
            <a:off x="608330" y="129413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5" name="Image 848">
            <a:extLst>
              <a:ext uri="{FF2B5EF4-FFF2-40B4-BE49-F238E27FC236}">
                <a16:creationId xmlns:a16="http://schemas.microsoft.com/office/drawing/2014/main" id="{00000000-0008-0000-0D00-00002D000000}"/>
              </a:ext>
            </a:extLst>
          </xdr:cNvPr>
          <xdr:cNvPicPr/>
        </xdr:nvPicPr>
        <xdr:blipFill>
          <a:blip xmlns:r="http://schemas.openxmlformats.org/officeDocument/2006/relationships" r:embed="rId7" cstate="print"/>
          <a:stretch>
            <a:fillRect/>
          </a:stretch>
        </xdr:blipFill>
        <xdr:spPr>
          <a:xfrm>
            <a:off x="595630" y="1268730"/>
            <a:ext cx="71754" cy="64135"/>
          </a:xfrm>
          <a:prstGeom prst="rect">
            <a:avLst/>
          </a:prstGeom>
        </xdr:spPr>
      </xdr:pic>
      <xdr:sp macro="" textlink="">
        <xdr:nvSpPr>
          <xdr:cNvPr id="46" name="Graphic 849">
            <a:extLst>
              <a:ext uri="{FF2B5EF4-FFF2-40B4-BE49-F238E27FC236}">
                <a16:creationId xmlns:a16="http://schemas.microsoft.com/office/drawing/2014/main" id="{00000000-0008-0000-0D00-00002E000000}"/>
              </a:ext>
            </a:extLst>
          </xdr:cNvPr>
          <xdr:cNvSpPr/>
        </xdr:nvSpPr>
        <xdr:spPr>
          <a:xfrm>
            <a:off x="595630" y="1268730"/>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7"/>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7" name="Graphic 850">
            <a:extLst>
              <a:ext uri="{FF2B5EF4-FFF2-40B4-BE49-F238E27FC236}">
                <a16:creationId xmlns:a16="http://schemas.microsoft.com/office/drawing/2014/main" id="{00000000-0008-0000-0D00-00002F000000}"/>
              </a:ext>
            </a:extLst>
          </xdr:cNvPr>
          <xdr:cNvSpPr/>
        </xdr:nvSpPr>
        <xdr:spPr>
          <a:xfrm>
            <a:off x="466090" y="1656714"/>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8" name="Graphic 851">
            <a:extLst>
              <a:ext uri="{FF2B5EF4-FFF2-40B4-BE49-F238E27FC236}">
                <a16:creationId xmlns:a16="http://schemas.microsoft.com/office/drawing/2014/main" id="{00000000-0008-0000-0D00-000030000000}"/>
              </a:ext>
            </a:extLst>
          </xdr:cNvPr>
          <xdr:cNvSpPr/>
        </xdr:nvSpPr>
        <xdr:spPr>
          <a:xfrm>
            <a:off x="466090" y="1656714"/>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9" name="Graphic 852">
            <a:extLst>
              <a:ext uri="{FF2B5EF4-FFF2-40B4-BE49-F238E27FC236}">
                <a16:creationId xmlns:a16="http://schemas.microsoft.com/office/drawing/2014/main" id="{00000000-0008-0000-0D00-000031000000}"/>
              </a:ext>
            </a:extLst>
          </xdr:cNvPr>
          <xdr:cNvSpPr/>
        </xdr:nvSpPr>
        <xdr:spPr>
          <a:xfrm>
            <a:off x="795019" y="1637664"/>
            <a:ext cx="310515" cy="278130"/>
          </a:xfrm>
          <a:custGeom>
            <a:avLst/>
            <a:gdLst/>
            <a:ahLst/>
            <a:cxnLst/>
            <a:rect l="l" t="t" r="r" b="b"/>
            <a:pathLst>
              <a:path w="310515" h="278130">
                <a:moveTo>
                  <a:pt x="310514" y="0"/>
                </a:moveTo>
                <a:lnTo>
                  <a:pt x="0" y="0"/>
                </a:lnTo>
                <a:lnTo>
                  <a:pt x="0" y="278129"/>
                </a:lnTo>
                <a:lnTo>
                  <a:pt x="310514" y="278129"/>
                </a:lnTo>
                <a:lnTo>
                  <a:pt x="31051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0" name="Graphic 853">
            <a:extLst>
              <a:ext uri="{FF2B5EF4-FFF2-40B4-BE49-F238E27FC236}">
                <a16:creationId xmlns:a16="http://schemas.microsoft.com/office/drawing/2014/main" id="{00000000-0008-0000-0D00-000032000000}"/>
              </a:ext>
            </a:extLst>
          </xdr:cNvPr>
          <xdr:cNvSpPr/>
        </xdr:nvSpPr>
        <xdr:spPr>
          <a:xfrm>
            <a:off x="-12" y="61594"/>
            <a:ext cx="1267460" cy="1729105"/>
          </a:xfrm>
          <a:custGeom>
            <a:avLst/>
            <a:gdLst/>
            <a:ahLst/>
            <a:cxnLst/>
            <a:rect l="l" t="t" r="r" b="b"/>
            <a:pathLst>
              <a:path w="1267460" h="1729105">
                <a:moveTo>
                  <a:pt x="76212" y="553720"/>
                </a:moveTo>
                <a:lnTo>
                  <a:pt x="69862" y="541020"/>
                </a:lnTo>
                <a:lnTo>
                  <a:pt x="38100" y="477520"/>
                </a:lnTo>
                <a:lnTo>
                  <a:pt x="0" y="553720"/>
                </a:lnTo>
                <a:lnTo>
                  <a:pt x="28575" y="553720"/>
                </a:lnTo>
                <a:lnTo>
                  <a:pt x="28575" y="1652270"/>
                </a:lnTo>
                <a:lnTo>
                  <a:pt x="0" y="1652270"/>
                </a:lnTo>
                <a:lnTo>
                  <a:pt x="38100" y="1728482"/>
                </a:lnTo>
                <a:lnTo>
                  <a:pt x="69862" y="1664982"/>
                </a:lnTo>
                <a:lnTo>
                  <a:pt x="76212" y="1652270"/>
                </a:lnTo>
                <a:lnTo>
                  <a:pt x="47625" y="1652270"/>
                </a:lnTo>
                <a:lnTo>
                  <a:pt x="47625" y="553720"/>
                </a:lnTo>
                <a:lnTo>
                  <a:pt x="76212" y="553720"/>
                </a:lnTo>
                <a:close/>
              </a:path>
              <a:path w="1267460" h="1729105">
                <a:moveTo>
                  <a:pt x="1266837" y="76200"/>
                </a:moveTo>
                <a:lnTo>
                  <a:pt x="1260487" y="63500"/>
                </a:lnTo>
                <a:lnTo>
                  <a:pt x="1228737" y="0"/>
                </a:lnTo>
                <a:lnTo>
                  <a:pt x="1190637" y="76200"/>
                </a:lnTo>
                <a:lnTo>
                  <a:pt x="1219212" y="76200"/>
                </a:lnTo>
                <a:lnTo>
                  <a:pt x="1219212" y="811530"/>
                </a:lnTo>
                <a:lnTo>
                  <a:pt x="1190637" y="811530"/>
                </a:lnTo>
                <a:lnTo>
                  <a:pt x="1228737" y="887730"/>
                </a:lnTo>
                <a:lnTo>
                  <a:pt x="1260487" y="824230"/>
                </a:lnTo>
                <a:lnTo>
                  <a:pt x="1266837" y="811530"/>
                </a:lnTo>
                <a:lnTo>
                  <a:pt x="1238262" y="811530"/>
                </a:lnTo>
                <a:lnTo>
                  <a:pt x="1238262" y="76200"/>
                </a:lnTo>
                <a:lnTo>
                  <a:pt x="1266837"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51" name="Textbox 854">
            <a:extLst>
              <a:ext uri="{FF2B5EF4-FFF2-40B4-BE49-F238E27FC236}">
                <a16:creationId xmlns:a16="http://schemas.microsoft.com/office/drawing/2014/main" id="{00000000-0008-0000-0D00-000033000000}"/>
              </a:ext>
            </a:extLst>
          </xdr:cNvPr>
          <xdr:cNvSpPr txBox="1"/>
        </xdr:nvSpPr>
        <xdr:spPr>
          <a:xfrm>
            <a:off x="825500" y="74676"/>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52" name="Textbox 855">
            <a:extLst>
              <a:ext uri="{FF2B5EF4-FFF2-40B4-BE49-F238E27FC236}">
                <a16:creationId xmlns:a16="http://schemas.microsoft.com/office/drawing/2014/main" id="{00000000-0008-0000-0D00-000034000000}"/>
              </a:ext>
            </a:extLst>
          </xdr:cNvPr>
          <xdr:cNvSpPr txBox="1"/>
        </xdr:nvSpPr>
        <xdr:spPr>
          <a:xfrm>
            <a:off x="791972" y="516636"/>
            <a:ext cx="175260" cy="892810"/>
          </a:xfrm>
          <a:prstGeom prst="rect">
            <a:avLst/>
          </a:prstGeom>
        </xdr:spPr>
        <xdr:txBody>
          <a:bodyPr wrap="square" lIns="0" tIns="0" rIns="0" bIns="0" rtlCol="0">
            <a:noAutofit/>
          </a:bodyPr>
          <a:lstStyle/>
          <a:p>
            <a:pPr marL="95885">
              <a:lnSpc>
                <a:spcPts val="1125"/>
              </a:lnSpc>
            </a:pPr>
            <a:r>
              <a:rPr lang="en-US" sz="1100" spc="-50">
                <a:effectLst/>
                <a:latin typeface="Carlito"/>
                <a:ea typeface="Carlito"/>
                <a:cs typeface="Carlito"/>
              </a:rPr>
              <a:t>g</a:t>
            </a:r>
            <a:endParaRPr lang="en-US" sz="1100">
              <a:effectLst/>
              <a:latin typeface="Carlito"/>
              <a:ea typeface="Carlito"/>
              <a:cs typeface="Carlito"/>
            </a:endParaRPr>
          </a:p>
          <a:p>
            <a:pPr marR="36830">
              <a:lnSpc>
                <a:spcPts val="3020"/>
              </a:lnSpc>
            </a:pPr>
            <a:r>
              <a:rPr lang="en-US" sz="1100" spc="-50">
                <a:effectLst/>
                <a:latin typeface="Carlito"/>
                <a:ea typeface="Carlito"/>
                <a:cs typeface="Carlito"/>
              </a:rPr>
              <a:t>G</a:t>
            </a:r>
            <a:r>
              <a:rPr lang="en-US" sz="1100" spc="-30">
                <a:effectLst/>
                <a:latin typeface="Carlito"/>
                <a:ea typeface="Carlito"/>
                <a:cs typeface="Carlito"/>
              </a:rPr>
              <a:t> </a:t>
            </a:r>
            <a:r>
              <a:rPr lang="en-US" sz="1100" spc="-30">
                <a:solidFill>
                  <a:srgbClr val="FF0000"/>
                </a:solidFill>
                <a:effectLst/>
                <a:latin typeface="Carlito"/>
                <a:ea typeface="Carlito"/>
                <a:cs typeface="Carlito"/>
              </a:rPr>
              <a:t>G</a:t>
            </a:r>
            <a:r>
              <a:rPr lang="en-US" sz="1100" spc="-30"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53" name="Textbox 856">
            <a:extLst>
              <a:ext uri="{FF2B5EF4-FFF2-40B4-BE49-F238E27FC236}">
                <a16:creationId xmlns:a16="http://schemas.microsoft.com/office/drawing/2014/main" id="{00000000-0008-0000-0D00-000035000000}"/>
              </a:ext>
            </a:extLst>
          </xdr:cNvPr>
          <xdr:cNvSpPr txBox="1"/>
        </xdr:nvSpPr>
        <xdr:spPr>
          <a:xfrm>
            <a:off x="887983" y="1711832"/>
            <a:ext cx="123189"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54" name="Textbox 857">
            <a:extLst>
              <a:ext uri="{FF2B5EF4-FFF2-40B4-BE49-F238E27FC236}">
                <a16:creationId xmlns:a16="http://schemas.microsoft.com/office/drawing/2014/main" id="{00000000-0008-0000-0D00-000036000000}"/>
              </a:ext>
            </a:extLst>
          </xdr:cNvPr>
          <xdr:cNvSpPr txBox="1"/>
        </xdr:nvSpPr>
        <xdr:spPr>
          <a:xfrm>
            <a:off x="377190" y="2100452"/>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24</xdr:col>
      <xdr:colOff>9525</xdr:colOff>
      <xdr:row>21</xdr:row>
      <xdr:rowOff>0</xdr:rowOff>
    </xdr:from>
    <xdr:to>
      <xdr:col>25</xdr:col>
      <xdr:colOff>327660</xdr:colOff>
      <xdr:row>30</xdr:row>
      <xdr:rowOff>30480</xdr:rowOff>
    </xdr:to>
    <xdr:grpSp>
      <xdr:nvGrpSpPr>
        <xdr:cNvPr id="55" name="Group 54">
          <a:extLst>
            <a:ext uri="{FF2B5EF4-FFF2-40B4-BE49-F238E27FC236}">
              <a16:creationId xmlns:a16="http://schemas.microsoft.com/office/drawing/2014/main" id="{00000000-0008-0000-0D00-000037000000}"/>
            </a:ext>
          </a:extLst>
        </xdr:cNvPr>
        <xdr:cNvGrpSpPr>
          <a:grpSpLocks/>
        </xdr:cNvGrpSpPr>
      </xdr:nvGrpSpPr>
      <xdr:grpSpPr>
        <a:xfrm>
          <a:off x="7620000" y="3990975"/>
          <a:ext cx="784860" cy="1659255"/>
          <a:chOff x="9525" y="0"/>
          <a:chExt cx="1041400" cy="2297430"/>
        </a:xfrm>
      </xdr:grpSpPr>
      <xdr:sp macro="" textlink="">
        <xdr:nvSpPr>
          <xdr:cNvPr id="56" name="Graphic 863">
            <a:extLst>
              <a:ext uri="{FF2B5EF4-FFF2-40B4-BE49-F238E27FC236}">
                <a16:creationId xmlns:a16="http://schemas.microsoft.com/office/drawing/2014/main" id="{00000000-0008-0000-0D00-000038000000}"/>
              </a:ext>
            </a:extLst>
          </xdr:cNvPr>
          <xdr:cNvSpPr/>
        </xdr:nvSpPr>
        <xdr:spPr>
          <a:xfrm>
            <a:off x="9525"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8"/>
                </a:lnTo>
                <a:lnTo>
                  <a:pt x="0" y="1417066"/>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6"/>
                </a:lnTo>
                <a:lnTo>
                  <a:pt x="1041400" y="173608"/>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7" name="Graphic 864">
            <a:extLst>
              <a:ext uri="{FF2B5EF4-FFF2-40B4-BE49-F238E27FC236}">
                <a16:creationId xmlns:a16="http://schemas.microsoft.com/office/drawing/2014/main" id="{00000000-0008-0000-0D00-000039000000}"/>
              </a:ext>
            </a:extLst>
          </xdr:cNvPr>
          <xdr:cNvSpPr/>
        </xdr:nvSpPr>
        <xdr:spPr>
          <a:xfrm>
            <a:off x="524509" y="0"/>
            <a:ext cx="1270" cy="2297430"/>
          </a:xfrm>
          <a:custGeom>
            <a:avLst/>
            <a:gdLst/>
            <a:ahLst/>
            <a:cxnLst/>
            <a:rect l="l" t="t" r="r" b="b"/>
            <a:pathLst>
              <a:path h="2297430">
                <a:moveTo>
                  <a:pt x="0" y="1849120"/>
                </a:moveTo>
                <a:lnTo>
                  <a:pt x="0" y="2297429"/>
                </a:lnTo>
              </a:path>
              <a:path h="2297430">
                <a:moveTo>
                  <a:pt x="0" y="1375409"/>
                </a:moveTo>
                <a:lnTo>
                  <a:pt x="0" y="1650365"/>
                </a:lnTo>
              </a:path>
              <a:path h="2297430">
                <a:moveTo>
                  <a:pt x="0" y="0"/>
                </a:moveTo>
                <a:lnTo>
                  <a:pt x="0" y="1176654"/>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58" name="Graphic 865">
            <a:extLst>
              <a:ext uri="{FF2B5EF4-FFF2-40B4-BE49-F238E27FC236}">
                <a16:creationId xmlns:a16="http://schemas.microsoft.com/office/drawing/2014/main" id="{00000000-0008-0000-0D00-00003A000000}"/>
              </a:ext>
            </a:extLst>
          </xdr:cNvPr>
          <xdr:cNvSpPr/>
        </xdr:nvSpPr>
        <xdr:spPr>
          <a:xfrm>
            <a:off x="498475" y="86994"/>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7"/>
                </a:lnTo>
                <a:lnTo>
                  <a:pt x="68943" y="44525"/>
                </a:lnTo>
                <a:lnTo>
                  <a:pt x="71754"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9" name="Image 866">
            <a:extLst>
              <a:ext uri="{FF2B5EF4-FFF2-40B4-BE49-F238E27FC236}">
                <a16:creationId xmlns:a16="http://schemas.microsoft.com/office/drawing/2014/main" id="{00000000-0008-0000-0D00-00003B000000}"/>
              </a:ext>
            </a:extLst>
          </xdr:cNvPr>
          <xdr:cNvPicPr/>
        </xdr:nvPicPr>
        <xdr:blipFill>
          <a:blip xmlns:r="http://schemas.openxmlformats.org/officeDocument/2006/relationships" r:embed="rId6" cstate="print"/>
          <a:stretch>
            <a:fillRect/>
          </a:stretch>
        </xdr:blipFill>
        <xdr:spPr>
          <a:xfrm>
            <a:off x="485775" y="61594"/>
            <a:ext cx="71754" cy="64134"/>
          </a:xfrm>
          <a:prstGeom prst="rect">
            <a:avLst/>
          </a:prstGeom>
        </xdr:spPr>
      </xdr:pic>
      <xdr:sp macro="" textlink="">
        <xdr:nvSpPr>
          <xdr:cNvPr id="60" name="Graphic 867">
            <a:extLst>
              <a:ext uri="{FF2B5EF4-FFF2-40B4-BE49-F238E27FC236}">
                <a16:creationId xmlns:a16="http://schemas.microsoft.com/office/drawing/2014/main" id="{00000000-0008-0000-0D00-00003C000000}"/>
              </a:ext>
            </a:extLst>
          </xdr:cNvPr>
          <xdr:cNvSpPr/>
        </xdr:nvSpPr>
        <xdr:spPr>
          <a:xfrm>
            <a:off x="485775" y="6159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1" name="Graphic 868">
            <a:extLst>
              <a:ext uri="{FF2B5EF4-FFF2-40B4-BE49-F238E27FC236}">
                <a16:creationId xmlns:a16="http://schemas.microsoft.com/office/drawing/2014/main" id="{00000000-0008-0000-0D00-00003D000000}"/>
              </a:ext>
            </a:extLst>
          </xdr:cNvPr>
          <xdr:cNvSpPr/>
        </xdr:nvSpPr>
        <xdr:spPr>
          <a:xfrm>
            <a:off x="498475" y="944244"/>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7"/>
                </a:lnTo>
                <a:lnTo>
                  <a:pt x="68943" y="44525"/>
                </a:lnTo>
                <a:lnTo>
                  <a:pt x="71754"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62" name="Image 869">
            <a:extLst>
              <a:ext uri="{FF2B5EF4-FFF2-40B4-BE49-F238E27FC236}">
                <a16:creationId xmlns:a16="http://schemas.microsoft.com/office/drawing/2014/main" id="{00000000-0008-0000-0D00-00003E000000}"/>
              </a:ext>
            </a:extLst>
          </xdr:cNvPr>
          <xdr:cNvPicPr/>
        </xdr:nvPicPr>
        <xdr:blipFill>
          <a:blip xmlns:r="http://schemas.openxmlformats.org/officeDocument/2006/relationships" r:embed="rId6" cstate="print"/>
          <a:stretch>
            <a:fillRect/>
          </a:stretch>
        </xdr:blipFill>
        <xdr:spPr>
          <a:xfrm>
            <a:off x="485775" y="918844"/>
            <a:ext cx="71754" cy="64134"/>
          </a:xfrm>
          <a:prstGeom prst="rect">
            <a:avLst/>
          </a:prstGeom>
        </xdr:spPr>
      </xdr:pic>
      <xdr:sp macro="" textlink="">
        <xdr:nvSpPr>
          <xdr:cNvPr id="63" name="Graphic 870">
            <a:extLst>
              <a:ext uri="{FF2B5EF4-FFF2-40B4-BE49-F238E27FC236}">
                <a16:creationId xmlns:a16="http://schemas.microsoft.com/office/drawing/2014/main" id="{00000000-0008-0000-0D00-00003F000000}"/>
              </a:ext>
            </a:extLst>
          </xdr:cNvPr>
          <xdr:cNvSpPr/>
        </xdr:nvSpPr>
        <xdr:spPr>
          <a:xfrm>
            <a:off x="485775" y="91884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8" name="Graphic 871">
            <a:extLst>
              <a:ext uri="{FF2B5EF4-FFF2-40B4-BE49-F238E27FC236}">
                <a16:creationId xmlns:a16="http://schemas.microsoft.com/office/drawing/2014/main" id="{00000000-0008-0000-0D00-000080000000}"/>
              </a:ext>
            </a:extLst>
          </xdr:cNvPr>
          <xdr:cNvSpPr/>
        </xdr:nvSpPr>
        <xdr:spPr>
          <a:xfrm>
            <a:off x="363220" y="1650364"/>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9" name="Graphic 872">
            <a:extLst>
              <a:ext uri="{FF2B5EF4-FFF2-40B4-BE49-F238E27FC236}">
                <a16:creationId xmlns:a16="http://schemas.microsoft.com/office/drawing/2014/main" id="{00000000-0008-0000-0D00-000081000000}"/>
              </a:ext>
            </a:extLst>
          </xdr:cNvPr>
          <xdr:cNvSpPr/>
        </xdr:nvSpPr>
        <xdr:spPr>
          <a:xfrm>
            <a:off x="363220" y="1650364"/>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130" name="Graphic 873">
            <a:extLst>
              <a:ext uri="{FF2B5EF4-FFF2-40B4-BE49-F238E27FC236}">
                <a16:creationId xmlns:a16="http://schemas.microsoft.com/office/drawing/2014/main" id="{00000000-0008-0000-0D00-000082000000}"/>
              </a:ext>
            </a:extLst>
          </xdr:cNvPr>
          <xdr:cNvSpPr/>
        </xdr:nvSpPr>
        <xdr:spPr>
          <a:xfrm>
            <a:off x="590550" y="502919"/>
            <a:ext cx="367665" cy="1346200"/>
          </a:xfrm>
          <a:custGeom>
            <a:avLst/>
            <a:gdLst/>
            <a:ahLst/>
            <a:cxnLst/>
            <a:rect l="l" t="t" r="r" b="b"/>
            <a:pathLst>
              <a:path w="367665" h="1346200">
                <a:moveTo>
                  <a:pt x="310515" y="335280"/>
                </a:moveTo>
                <a:lnTo>
                  <a:pt x="0" y="335280"/>
                </a:lnTo>
                <a:lnTo>
                  <a:pt x="0" y="565150"/>
                </a:lnTo>
                <a:lnTo>
                  <a:pt x="310515" y="565150"/>
                </a:lnTo>
                <a:lnTo>
                  <a:pt x="310515" y="335280"/>
                </a:lnTo>
                <a:close/>
              </a:path>
              <a:path w="367665" h="1346200">
                <a:moveTo>
                  <a:pt x="358140" y="0"/>
                </a:moveTo>
                <a:lnTo>
                  <a:pt x="0" y="0"/>
                </a:lnTo>
                <a:lnTo>
                  <a:pt x="0" y="229870"/>
                </a:lnTo>
                <a:lnTo>
                  <a:pt x="358140" y="229870"/>
                </a:lnTo>
                <a:lnTo>
                  <a:pt x="358140" y="0"/>
                </a:lnTo>
                <a:close/>
              </a:path>
              <a:path w="367665" h="1346200">
                <a:moveTo>
                  <a:pt x="367665" y="1068082"/>
                </a:moveTo>
                <a:lnTo>
                  <a:pt x="122555" y="1068082"/>
                </a:lnTo>
                <a:lnTo>
                  <a:pt x="122555" y="1346200"/>
                </a:lnTo>
                <a:lnTo>
                  <a:pt x="367665" y="1346200"/>
                </a:lnTo>
                <a:lnTo>
                  <a:pt x="367665" y="1068082"/>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1" name="Graphic 874">
            <a:extLst>
              <a:ext uri="{FF2B5EF4-FFF2-40B4-BE49-F238E27FC236}">
                <a16:creationId xmlns:a16="http://schemas.microsoft.com/office/drawing/2014/main" id="{00000000-0008-0000-0D00-000083000000}"/>
              </a:ext>
            </a:extLst>
          </xdr:cNvPr>
          <xdr:cNvSpPr/>
        </xdr:nvSpPr>
        <xdr:spPr>
          <a:xfrm>
            <a:off x="502284" y="197040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32" name="Image 875">
            <a:extLst>
              <a:ext uri="{FF2B5EF4-FFF2-40B4-BE49-F238E27FC236}">
                <a16:creationId xmlns:a16="http://schemas.microsoft.com/office/drawing/2014/main" id="{00000000-0008-0000-0D00-000084000000}"/>
              </a:ext>
            </a:extLst>
          </xdr:cNvPr>
          <xdr:cNvPicPr/>
        </xdr:nvPicPr>
        <xdr:blipFill>
          <a:blip xmlns:r="http://schemas.openxmlformats.org/officeDocument/2006/relationships" r:embed="rId3" cstate="print"/>
          <a:stretch>
            <a:fillRect/>
          </a:stretch>
        </xdr:blipFill>
        <xdr:spPr>
          <a:xfrm>
            <a:off x="489584" y="1945004"/>
            <a:ext cx="71754" cy="64134"/>
          </a:xfrm>
          <a:prstGeom prst="rect">
            <a:avLst/>
          </a:prstGeom>
        </xdr:spPr>
      </xdr:pic>
      <xdr:sp macro="" textlink="">
        <xdr:nvSpPr>
          <xdr:cNvPr id="133" name="Graphic 876">
            <a:extLst>
              <a:ext uri="{FF2B5EF4-FFF2-40B4-BE49-F238E27FC236}">
                <a16:creationId xmlns:a16="http://schemas.microsoft.com/office/drawing/2014/main" id="{00000000-0008-0000-0D00-000085000000}"/>
              </a:ext>
            </a:extLst>
          </xdr:cNvPr>
          <xdr:cNvSpPr/>
        </xdr:nvSpPr>
        <xdr:spPr>
          <a:xfrm>
            <a:off x="489584" y="194500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4" name="Graphic 877">
            <a:extLst>
              <a:ext uri="{FF2B5EF4-FFF2-40B4-BE49-F238E27FC236}">
                <a16:creationId xmlns:a16="http://schemas.microsoft.com/office/drawing/2014/main" id="{00000000-0008-0000-0D00-000086000000}"/>
              </a:ext>
            </a:extLst>
          </xdr:cNvPr>
          <xdr:cNvSpPr/>
        </xdr:nvSpPr>
        <xdr:spPr>
          <a:xfrm>
            <a:off x="499744" y="6096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35" name="Image 878">
            <a:extLst>
              <a:ext uri="{FF2B5EF4-FFF2-40B4-BE49-F238E27FC236}">
                <a16:creationId xmlns:a16="http://schemas.microsoft.com/office/drawing/2014/main" id="{00000000-0008-0000-0D00-000087000000}"/>
              </a:ext>
            </a:extLst>
          </xdr:cNvPr>
          <xdr:cNvPicPr/>
        </xdr:nvPicPr>
        <xdr:blipFill>
          <a:blip xmlns:r="http://schemas.openxmlformats.org/officeDocument/2006/relationships" r:embed="rId13" cstate="print"/>
          <a:stretch>
            <a:fillRect/>
          </a:stretch>
        </xdr:blipFill>
        <xdr:spPr>
          <a:xfrm>
            <a:off x="487044" y="584200"/>
            <a:ext cx="71754" cy="64134"/>
          </a:xfrm>
          <a:prstGeom prst="rect">
            <a:avLst/>
          </a:prstGeom>
        </xdr:spPr>
      </xdr:pic>
      <xdr:sp macro="" textlink="">
        <xdr:nvSpPr>
          <xdr:cNvPr id="136" name="Graphic 879">
            <a:extLst>
              <a:ext uri="{FF2B5EF4-FFF2-40B4-BE49-F238E27FC236}">
                <a16:creationId xmlns:a16="http://schemas.microsoft.com/office/drawing/2014/main" id="{00000000-0008-0000-0D00-000088000000}"/>
              </a:ext>
            </a:extLst>
          </xdr:cNvPr>
          <xdr:cNvSpPr/>
        </xdr:nvSpPr>
        <xdr:spPr>
          <a:xfrm>
            <a:off x="487044" y="584200"/>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7"/>
                </a:lnTo>
                <a:lnTo>
                  <a:pt x="68943" y="44525"/>
                </a:lnTo>
                <a:lnTo>
                  <a:pt x="71754" y="32003"/>
                </a:lnTo>
                <a:lnTo>
                  <a:pt x="68943" y="19556"/>
                </a:lnTo>
                <a:lnTo>
                  <a:pt x="61261" y="9382"/>
                </a:lnTo>
                <a:lnTo>
                  <a:pt x="49841" y="2518"/>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7" name="Graphic 880">
            <a:extLst>
              <a:ext uri="{FF2B5EF4-FFF2-40B4-BE49-F238E27FC236}">
                <a16:creationId xmlns:a16="http://schemas.microsoft.com/office/drawing/2014/main" id="{00000000-0008-0000-0D00-000089000000}"/>
              </a:ext>
            </a:extLst>
          </xdr:cNvPr>
          <xdr:cNvSpPr/>
        </xdr:nvSpPr>
        <xdr:spPr>
          <a:xfrm>
            <a:off x="363220" y="117665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8" name="Graphic 881">
            <a:extLst>
              <a:ext uri="{FF2B5EF4-FFF2-40B4-BE49-F238E27FC236}">
                <a16:creationId xmlns:a16="http://schemas.microsoft.com/office/drawing/2014/main" id="{00000000-0008-0000-0D00-00008A000000}"/>
              </a:ext>
            </a:extLst>
          </xdr:cNvPr>
          <xdr:cNvSpPr/>
        </xdr:nvSpPr>
        <xdr:spPr>
          <a:xfrm>
            <a:off x="363220" y="117665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9" name="Graphic 882">
            <a:extLst>
              <a:ext uri="{FF2B5EF4-FFF2-40B4-BE49-F238E27FC236}">
                <a16:creationId xmlns:a16="http://schemas.microsoft.com/office/drawing/2014/main" id="{00000000-0008-0000-0D00-00008B000000}"/>
              </a:ext>
            </a:extLst>
          </xdr:cNvPr>
          <xdr:cNvSpPr/>
        </xdr:nvSpPr>
        <xdr:spPr>
          <a:xfrm>
            <a:off x="666750" y="1176655"/>
            <a:ext cx="310515" cy="278130"/>
          </a:xfrm>
          <a:custGeom>
            <a:avLst/>
            <a:gdLst/>
            <a:ahLst/>
            <a:cxnLst/>
            <a:rect l="l" t="t" r="r" b="b"/>
            <a:pathLst>
              <a:path w="310515" h="278130">
                <a:moveTo>
                  <a:pt x="310514" y="0"/>
                </a:moveTo>
                <a:lnTo>
                  <a:pt x="0" y="0"/>
                </a:lnTo>
                <a:lnTo>
                  <a:pt x="0" y="278129"/>
                </a:lnTo>
                <a:lnTo>
                  <a:pt x="310514" y="278129"/>
                </a:lnTo>
                <a:lnTo>
                  <a:pt x="310514" y="0"/>
                </a:lnTo>
                <a:close/>
              </a:path>
            </a:pathLst>
          </a:custGeom>
          <a:solidFill>
            <a:srgbClr val="FFFFFF"/>
          </a:solidFill>
        </xdr:spPr>
        <xdr:txBody>
          <a:bodyPr wrap="square" lIns="0" tIns="0" rIns="0" bIns="0" rtlCol="0">
            <a:prstTxWarp prst="textNoShape">
              <a:avLst/>
            </a:prstTxWarp>
            <a:noAutofit/>
          </a:bodyPr>
          <a:lstStyle/>
          <a:p>
            <a:endParaRPr lang="en-US"/>
          </a:p>
        </xdr:txBody>
      </xdr:sp>
    </xdr:grpSp>
    <xdr:clientData/>
  </xdr:twoCellAnchor>
  <xdr:twoCellAnchor>
    <xdr:from>
      <xdr:col>29</xdr:col>
      <xdr:colOff>146685</xdr:colOff>
      <xdr:row>23</xdr:row>
      <xdr:rowOff>45720</xdr:rowOff>
    </xdr:from>
    <xdr:to>
      <xdr:col>33</xdr:col>
      <xdr:colOff>7620</xdr:colOff>
      <xdr:row>33</xdr:row>
      <xdr:rowOff>171450</xdr:rowOff>
    </xdr:to>
    <xdr:grpSp>
      <xdr:nvGrpSpPr>
        <xdr:cNvPr id="140" name="Group 139">
          <a:extLst>
            <a:ext uri="{FF2B5EF4-FFF2-40B4-BE49-F238E27FC236}">
              <a16:creationId xmlns:a16="http://schemas.microsoft.com/office/drawing/2014/main" id="{00000000-0008-0000-0D00-00008C000000}"/>
            </a:ext>
          </a:extLst>
        </xdr:cNvPr>
        <xdr:cNvGrpSpPr>
          <a:grpSpLocks/>
        </xdr:cNvGrpSpPr>
      </xdr:nvGrpSpPr>
      <xdr:grpSpPr>
        <a:xfrm>
          <a:off x="9585960" y="4398645"/>
          <a:ext cx="946785" cy="1935480"/>
          <a:chOff x="9525" y="0"/>
          <a:chExt cx="1041400" cy="2297430"/>
        </a:xfrm>
      </xdr:grpSpPr>
      <xdr:sp macro="" textlink="">
        <xdr:nvSpPr>
          <xdr:cNvPr id="141" name="Graphic 886">
            <a:extLst>
              <a:ext uri="{FF2B5EF4-FFF2-40B4-BE49-F238E27FC236}">
                <a16:creationId xmlns:a16="http://schemas.microsoft.com/office/drawing/2014/main" id="{00000000-0008-0000-0D00-00008D000000}"/>
              </a:ext>
            </a:extLst>
          </xdr:cNvPr>
          <xdr:cNvSpPr/>
        </xdr:nvSpPr>
        <xdr:spPr>
          <a:xfrm>
            <a:off x="9525" y="389254"/>
            <a:ext cx="1041400" cy="1590675"/>
          </a:xfrm>
          <a:custGeom>
            <a:avLst/>
            <a:gdLst/>
            <a:ahLst/>
            <a:cxnLst/>
            <a:rect l="l" t="t" r="r" b="b"/>
            <a:pathLst>
              <a:path w="1041400" h="1590675">
                <a:moveTo>
                  <a:pt x="173608" y="0"/>
                </a:moveTo>
                <a:lnTo>
                  <a:pt x="127455" y="6201"/>
                </a:lnTo>
                <a:lnTo>
                  <a:pt x="85983" y="23701"/>
                </a:lnTo>
                <a:lnTo>
                  <a:pt x="50847" y="50847"/>
                </a:lnTo>
                <a:lnTo>
                  <a:pt x="23701" y="85983"/>
                </a:lnTo>
                <a:lnTo>
                  <a:pt x="6201" y="127455"/>
                </a:lnTo>
                <a:lnTo>
                  <a:pt x="0" y="173608"/>
                </a:lnTo>
                <a:lnTo>
                  <a:pt x="0" y="1417065"/>
                </a:lnTo>
                <a:lnTo>
                  <a:pt x="6201" y="1463219"/>
                </a:lnTo>
                <a:lnTo>
                  <a:pt x="23701" y="1504691"/>
                </a:lnTo>
                <a:lnTo>
                  <a:pt x="50847" y="1539827"/>
                </a:lnTo>
                <a:lnTo>
                  <a:pt x="85983" y="1566973"/>
                </a:lnTo>
                <a:lnTo>
                  <a:pt x="127455" y="1584473"/>
                </a:lnTo>
                <a:lnTo>
                  <a:pt x="173608" y="1590675"/>
                </a:lnTo>
                <a:lnTo>
                  <a:pt x="867790" y="1590675"/>
                </a:lnTo>
                <a:lnTo>
                  <a:pt x="913944" y="1584473"/>
                </a:lnTo>
                <a:lnTo>
                  <a:pt x="955416" y="1566973"/>
                </a:lnTo>
                <a:lnTo>
                  <a:pt x="990552" y="1539827"/>
                </a:lnTo>
                <a:lnTo>
                  <a:pt x="1017698" y="1504691"/>
                </a:lnTo>
                <a:lnTo>
                  <a:pt x="1035198" y="1463219"/>
                </a:lnTo>
                <a:lnTo>
                  <a:pt x="1041400" y="1417065"/>
                </a:lnTo>
                <a:lnTo>
                  <a:pt x="1041400" y="173608"/>
                </a:lnTo>
                <a:lnTo>
                  <a:pt x="1035198" y="127455"/>
                </a:lnTo>
                <a:lnTo>
                  <a:pt x="1017698" y="85983"/>
                </a:lnTo>
                <a:lnTo>
                  <a:pt x="990552" y="50847"/>
                </a:lnTo>
                <a:lnTo>
                  <a:pt x="955416" y="23701"/>
                </a:lnTo>
                <a:lnTo>
                  <a:pt x="913944" y="6201"/>
                </a:lnTo>
                <a:lnTo>
                  <a:pt x="867790" y="0"/>
                </a:lnTo>
                <a:lnTo>
                  <a:pt x="173608"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2" name="Graphic 887">
            <a:extLst>
              <a:ext uri="{FF2B5EF4-FFF2-40B4-BE49-F238E27FC236}">
                <a16:creationId xmlns:a16="http://schemas.microsoft.com/office/drawing/2014/main" id="{00000000-0008-0000-0D00-00008E000000}"/>
              </a:ext>
            </a:extLst>
          </xdr:cNvPr>
          <xdr:cNvSpPr/>
        </xdr:nvSpPr>
        <xdr:spPr>
          <a:xfrm>
            <a:off x="524509" y="0"/>
            <a:ext cx="1270" cy="2297430"/>
          </a:xfrm>
          <a:custGeom>
            <a:avLst/>
            <a:gdLst/>
            <a:ahLst/>
            <a:cxnLst/>
            <a:rect l="l" t="t" r="r" b="b"/>
            <a:pathLst>
              <a:path h="2297430">
                <a:moveTo>
                  <a:pt x="0" y="1849120"/>
                </a:moveTo>
                <a:lnTo>
                  <a:pt x="0" y="2297430"/>
                </a:lnTo>
              </a:path>
              <a:path h="2297430">
                <a:moveTo>
                  <a:pt x="0" y="250825"/>
                </a:moveTo>
                <a:lnTo>
                  <a:pt x="0" y="1650365"/>
                </a:lnTo>
              </a:path>
              <a:path h="2297430">
                <a:moveTo>
                  <a:pt x="0" y="0"/>
                </a:moveTo>
                <a:lnTo>
                  <a:pt x="0" y="5207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43" name="Graphic 888">
            <a:extLst>
              <a:ext uri="{FF2B5EF4-FFF2-40B4-BE49-F238E27FC236}">
                <a16:creationId xmlns:a16="http://schemas.microsoft.com/office/drawing/2014/main" id="{00000000-0008-0000-0D00-00008F000000}"/>
              </a:ext>
            </a:extLst>
          </xdr:cNvPr>
          <xdr:cNvSpPr/>
        </xdr:nvSpPr>
        <xdr:spPr>
          <a:xfrm>
            <a:off x="498475" y="382270"/>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7"/>
                </a:lnTo>
                <a:lnTo>
                  <a:pt x="21859" y="61614"/>
                </a:lnTo>
                <a:lnTo>
                  <a:pt x="35813" y="64135"/>
                </a:lnTo>
                <a:lnTo>
                  <a:pt x="49841" y="61614"/>
                </a:lnTo>
                <a:lnTo>
                  <a:pt x="61261" y="54737"/>
                </a:lnTo>
                <a:lnTo>
                  <a:pt x="68943" y="44525"/>
                </a:lnTo>
                <a:lnTo>
                  <a:pt x="71754"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4" name="Image 889">
            <a:extLst>
              <a:ext uri="{FF2B5EF4-FFF2-40B4-BE49-F238E27FC236}">
                <a16:creationId xmlns:a16="http://schemas.microsoft.com/office/drawing/2014/main" id="{00000000-0008-0000-0D00-000090000000}"/>
              </a:ext>
            </a:extLst>
          </xdr:cNvPr>
          <xdr:cNvPicPr/>
        </xdr:nvPicPr>
        <xdr:blipFill>
          <a:blip xmlns:r="http://schemas.openxmlformats.org/officeDocument/2006/relationships" r:embed="rId3" cstate="print"/>
          <a:stretch>
            <a:fillRect/>
          </a:stretch>
        </xdr:blipFill>
        <xdr:spPr>
          <a:xfrm>
            <a:off x="485775" y="356870"/>
            <a:ext cx="71754" cy="64135"/>
          </a:xfrm>
          <a:prstGeom prst="rect">
            <a:avLst/>
          </a:prstGeom>
        </xdr:spPr>
      </xdr:pic>
      <xdr:sp macro="" textlink="">
        <xdr:nvSpPr>
          <xdr:cNvPr id="145" name="Graphic 890">
            <a:extLst>
              <a:ext uri="{FF2B5EF4-FFF2-40B4-BE49-F238E27FC236}">
                <a16:creationId xmlns:a16="http://schemas.microsoft.com/office/drawing/2014/main" id="{00000000-0008-0000-0D00-000091000000}"/>
              </a:ext>
            </a:extLst>
          </xdr:cNvPr>
          <xdr:cNvSpPr/>
        </xdr:nvSpPr>
        <xdr:spPr>
          <a:xfrm>
            <a:off x="485775" y="35687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7"/>
                </a:lnTo>
                <a:lnTo>
                  <a:pt x="21913" y="61614"/>
                </a:lnTo>
                <a:lnTo>
                  <a:pt x="35940" y="64135"/>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6" name="Graphic 891">
            <a:extLst>
              <a:ext uri="{FF2B5EF4-FFF2-40B4-BE49-F238E27FC236}">
                <a16:creationId xmlns:a16="http://schemas.microsoft.com/office/drawing/2014/main" id="{00000000-0008-0000-0D00-000092000000}"/>
              </a:ext>
            </a:extLst>
          </xdr:cNvPr>
          <xdr:cNvSpPr/>
        </xdr:nvSpPr>
        <xdr:spPr>
          <a:xfrm>
            <a:off x="498475" y="944244"/>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7"/>
                </a:lnTo>
                <a:lnTo>
                  <a:pt x="21859" y="61614"/>
                </a:lnTo>
                <a:lnTo>
                  <a:pt x="35813" y="64135"/>
                </a:lnTo>
                <a:lnTo>
                  <a:pt x="49841" y="61614"/>
                </a:lnTo>
                <a:lnTo>
                  <a:pt x="61261" y="54737"/>
                </a:lnTo>
                <a:lnTo>
                  <a:pt x="68943" y="44525"/>
                </a:lnTo>
                <a:lnTo>
                  <a:pt x="71754"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7" name="Image 892">
            <a:extLst>
              <a:ext uri="{FF2B5EF4-FFF2-40B4-BE49-F238E27FC236}">
                <a16:creationId xmlns:a16="http://schemas.microsoft.com/office/drawing/2014/main" id="{00000000-0008-0000-0D00-000093000000}"/>
              </a:ext>
            </a:extLst>
          </xdr:cNvPr>
          <xdr:cNvPicPr/>
        </xdr:nvPicPr>
        <xdr:blipFill>
          <a:blip xmlns:r="http://schemas.openxmlformats.org/officeDocument/2006/relationships" r:embed="rId3" cstate="print"/>
          <a:stretch>
            <a:fillRect/>
          </a:stretch>
        </xdr:blipFill>
        <xdr:spPr>
          <a:xfrm>
            <a:off x="485775" y="918844"/>
            <a:ext cx="71754" cy="64135"/>
          </a:xfrm>
          <a:prstGeom prst="rect">
            <a:avLst/>
          </a:prstGeom>
        </xdr:spPr>
      </xdr:pic>
      <xdr:sp macro="" textlink="">
        <xdr:nvSpPr>
          <xdr:cNvPr id="148" name="Graphic 893">
            <a:extLst>
              <a:ext uri="{FF2B5EF4-FFF2-40B4-BE49-F238E27FC236}">
                <a16:creationId xmlns:a16="http://schemas.microsoft.com/office/drawing/2014/main" id="{00000000-0008-0000-0D00-000094000000}"/>
              </a:ext>
            </a:extLst>
          </xdr:cNvPr>
          <xdr:cNvSpPr/>
        </xdr:nvSpPr>
        <xdr:spPr>
          <a:xfrm>
            <a:off x="485775" y="91884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7"/>
                </a:lnTo>
                <a:lnTo>
                  <a:pt x="21913" y="61614"/>
                </a:lnTo>
                <a:lnTo>
                  <a:pt x="35940" y="64135"/>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9" name="Graphic 894">
            <a:extLst>
              <a:ext uri="{FF2B5EF4-FFF2-40B4-BE49-F238E27FC236}">
                <a16:creationId xmlns:a16="http://schemas.microsoft.com/office/drawing/2014/main" id="{00000000-0008-0000-0D00-000095000000}"/>
              </a:ext>
            </a:extLst>
          </xdr:cNvPr>
          <xdr:cNvSpPr/>
        </xdr:nvSpPr>
        <xdr:spPr>
          <a:xfrm>
            <a:off x="363220" y="1650364"/>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50" name="Graphic 895">
            <a:extLst>
              <a:ext uri="{FF2B5EF4-FFF2-40B4-BE49-F238E27FC236}">
                <a16:creationId xmlns:a16="http://schemas.microsoft.com/office/drawing/2014/main" id="{00000000-0008-0000-0D00-000096000000}"/>
              </a:ext>
            </a:extLst>
          </xdr:cNvPr>
          <xdr:cNvSpPr/>
        </xdr:nvSpPr>
        <xdr:spPr>
          <a:xfrm>
            <a:off x="363220" y="1650364"/>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151" name="Graphic 896">
            <a:extLst>
              <a:ext uri="{FF2B5EF4-FFF2-40B4-BE49-F238E27FC236}">
                <a16:creationId xmlns:a16="http://schemas.microsoft.com/office/drawing/2014/main" id="{00000000-0008-0000-0D00-000097000000}"/>
              </a:ext>
            </a:extLst>
          </xdr:cNvPr>
          <xdr:cNvSpPr/>
        </xdr:nvSpPr>
        <xdr:spPr>
          <a:xfrm>
            <a:off x="590550" y="421004"/>
            <a:ext cx="358140" cy="1427480"/>
          </a:xfrm>
          <a:custGeom>
            <a:avLst/>
            <a:gdLst/>
            <a:ahLst/>
            <a:cxnLst/>
            <a:rect l="l" t="t" r="r" b="b"/>
            <a:pathLst>
              <a:path w="358140" h="1427480">
                <a:moveTo>
                  <a:pt x="252730" y="0"/>
                </a:moveTo>
                <a:lnTo>
                  <a:pt x="7620" y="0"/>
                </a:lnTo>
                <a:lnTo>
                  <a:pt x="7620" y="229870"/>
                </a:lnTo>
                <a:lnTo>
                  <a:pt x="252730" y="229870"/>
                </a:lnTo>
                <a:lnTo>
                  <a:pt x="252730" y="0"/>
                </a:lnTo>
                <a:close/>
              </a:path>
              <a:path w="358140" h="1427480">
                <a:moveTo>
                  <a:pt x="343535" y="1149350"/>
                </a:moveTo>
                <a:lnTo>
                  <a:pt x="98425" y="1149350"/>
                </a:lnTo>
                <a:lnTo>
                  <a:pt x="98425" y="1427480"/>
                </a:lnTo>
                <a:lnTo>
                  <a:pt x="343535" y="1427480"/>
                </a:lnTo>
                <a:lnTo>
                  <a:pt x="343535" y="1149350"/>
                </a:lnTo>
                <a:close/>
              </a:path>
              <a:path w="358140" h="1427480">
                <a:moveTo>
                  <a:pt x="358140" y="234315"/>
                </a:moveTo>
                <a:lnTo>
                  <a:pt x="0" y="234315"/>
                </a:lnTo>
                <a:lnTo>
                  <a:pt x="0" y="417195"/>
                </a:lnTo>
                <a:lnTo>
                  <a:pt x="0" y="464185"/>
                </a:lnTo>
                <a:lnTo>
                  <a:pt x="0" y="647065"/>
                </a:lnTo>
                <a:lnTo>
                  <a:pt x="310515" y="647065"/>
                </a:lnTo>
                <a:lnTo>
                  <a:pt x="310515" y="464185"/>
                </a:lnTo>
                <a:lnTo>
                  <a:pt x="358140" y="464185"/>
                </a:lnTo>
                <a:lnTo>
                  <a:pt x="358140" y="23431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52" name="Graphic 897">
            <a:extLst>
              <a:ext uri="{FF2B5EF4-FFF2-40B4-BE49-F238E27FC236}">
                <a16:creationId xmlns:a16="http://schemas.microsoft.com/office/drawing/2014/main" id="{00000000-0008-0000-0D00-000098000000}"/>
              </a:ext>
            </a:extLst>
          </xdr:cNvPr>
          <xdr:cNvSpPr/>
        </xdr:nvSpPr>
        <xdr:spPr>
          <a:xfrm>
            <a:off x="502284" y="1970404"/>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6"/>
                </a:lnTo>
                <a:lnTo>
                  <a:pt x="21913" y="61614"/>
                </a:lnTo>
                <a:lnTo>
                  <a:pt x="35941" y="64134"/>
                </a:lnTo>
                <a:lnTo>
                  <a:pt x="49895" y="61614"/>
                </a:lnTo>
                <a:lnTo>
                  <a:pt x="61277" y="54737"/>
                </a:lnTo>
                <a:lnTo>
                  <a:pt x="68945" y="44525"/>
                </a:lnTo>
                <a:lnTo>
                  <a:pt x="71755" y="32003"/>
                </a:lnTo>
                <a:lnTo>
                  <a:pt x="68945" y="19556"/>
                </a:lnTo>
                <a:lnTo>
                  <a:pt x="61277" y="9382"/>
                </a:lnTo>
                <a:lnTo>
                  <a:pt x="49895" y="2518"/>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53" name="Image 898">
            <a:extLst>
              <a:ext uri="{FF2B5EF4-FFF2-40B4-BE49-F238E27FC236}">
                <a16:creationId xmlns:a16="http://schemas.microsoft.com/office/drawing/2014/main" id="{00000000-0008-0000-0D00-000099000000}"/>
              </a:ext>
            </a:extLst>
          </xdr:cNvPr>
          <xdr:cNvPicPr/>
        </xdr:nvPicPr>
        <xdr:blipFill>
          <a:blip xmlns:r="http://schemas.openxmlformats.org/officeDocument/2006/relationships" r:embed="rId7" cstate="print"/>
          <a:stretch>
            <a:fillRect/>
          </a:stretch>
        </xdr:blipFill>
        <xdr:spPr>
          <a:xfrm>
            <a:off x="489584" y="1945004"/>
            <a:ext cx="71755" cy="64134"/>
          </a:xfrm>
          <a:prstGeom prst="rect">
            <a:avLst/>
          </a:prstGeom>
        </xdr:spPr>
      </xdr:pic>
      <xdr:sp macro="" textlink="">
        <xdr:nvSpPr>
          <xdr:cNvPr id="154" name="Graphic 899">
            <a:extLst>
              <a:ext uri="{FF2B5EF4-FFF2-40B4-BE49-F238E27FC236}">
                <a16:creationId xmlns:a16="http://schemas.microsoft.com/office/drawing/2014/main" id="{00000000-0008-0000-0D00-00009A000000}"/>
              </a:ext>
            </a:extLst>
          </xdr:cNvPr>
          <xdr:cNvSpPr/>
        </xdr:nvSpPr>
        <xdr:spPr>
          <a:xfrm>
            <a:off x="489584" y="1945004"/>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6"/>
                </a:lnTo>
                <a:lnTo>
                  <a:pt x="21913" y="61614"/>
                </a:lnTo>
                <a:lnTo>
                  <a:pt x="35941" y="64134"/>
                </a:lnTo>
                <a:lnTo>
                  <a:pt x="49895" y="61614"/>
                </a:lnTo>
                <a:lnTo>
                  <a:pt x="61277" y="54737"/>
                </a:lnTo>
                <a:lnTo>
                  <a:pt x="68945" y="44525"/>
                </a:lnTo>
                <a:lnTo>
                  <a:pt x="71755" y="32003"/>
                </a:lnTo>
                <a:lnTo>
                  <a:pt x="68945" y="19556"/>
                </a:lnTo>
                <a:lnTo>
                  <a:pt x="61277" y="9382"/>
                </a:lnTo>
                <a:lnTo>
                  <a:pt x="49895" y="2518"/>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5" name="Graphic 900">
            <a:extLst>
              <a:ext uri="{FF2B5EF4-FFF2-40B4-BE49-F238E27FC236}">
                <a16:creationId xmlns:a16="http://schemas.microsoft.com/office/drawing/2014/main" id="{00000000-0008-0000-0D00-00009B000000}"/>
              </a:ext>
            </a:extLst>
          </xdr:cNvPr>
          <xdr:cNvSpPr/>
        </xdr:nvSpPr>
        <xdr:spPr>
          <a:xfrm>
            <a:off x="499744" y="762000"/>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56" name="Image 901">
            <a:extLst>
              <a:ext uri="{FF2B5EF4-FFF2-40B4-BE49-F238E27FC236}">
                <a16:creationId xmlns:a16="http://schemas.microsoft.com/office/drawing/2014/main" id="{00000000-0008-0000-0D00-00009C000000}"/>
              </a:ext>
            </a:extLst>
          </xdr:cNvPr>
          <xdr:cNvPicPr/>
        </xdr:nvPicPr>
        <xdr:blipFill>
          <a:blip xmlns:r="http://schemas.openxmlformats.org/officeDocument/2006/relationships" r:embed="rId7" cstate="print"/>
          <a:stretch>
            <a:fillRect/>
          </a:stretch>
        </xdr:blipFill>
        <xdr:spPr>
          <a:xfrm>
            <a:off x="487044" y="736600"/>
            <a:ext cx="71755" cy="64135"/>
          </a:xfrm>
          <a:prstGeom prst="rect">
            <a:avLst/>
          </a:prstGeom>
        </xdr:spPr>
      </xdr:pic>
      <xdr:sp macro="" textlink="">
        <xdr:nvSpPr>
          <xdr:cNvPr id="157" name="Graphic 902">
            <a:extLst>
              <a:ext uri="{FF2B5EF4-FFF2-40B4-BE49-F238E27FC236}">
                <a16:creationId xmlns:a16="http://schemas.microsoft.com/office/drawing/2014/main" id="{00000000-0008-0000-0D00-00009D000000}"/>
              </a:ext>
            </a:extLst>
          </xdr:cNvPr>
          <xdr:cNvSpPr/>
        </xdr:nvSpPr>
        <xdr:spPr>
          <a:xfrm>
            <a:off x="487044" y="736600"/>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8" name="Graphic 903">
            <a:extLst>
              <a:ext uri="{FF2B5EF4-FFF2-40B4-BE49-F238E27FC236}">
                <a16:creationId xmlns:a16="http://schemas.microsoft.com/office/drawing/2014/main" id="{00000000-0008-0000-0D00-00009E000000}"/>
              </a:ext>
            </a:extLst>
          </xdr:cNvPr>
          <xdr:cNvSpPr/>
        </xdr:nvSpPr>
        <xdr:spPr>
          <a:xfrm>
            <a:off x="372745" y="52069"/>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9" name="Textbox 904">
            <a:extLst>
              <a:ext uri="{FF2B5EF4-FFF2-40B4-BE49-F238E27FC236}">
                <a16:creationId xmlns:a16="http://schemas.microsoft.com/office/drawing/2014/main" id="{00000000-0008-0000-0D00-00009F000000}"/>
              </a:ext>
            </a:extLst>
          </xdr:cNvPr>
          <xdr:cNvSpPr txBox="1"/>
        </xdr:nvSpPr>
        <xdr:spPr>
          <a:xfrm>
            <a:off x="782066" y="73914"/>
            <a:ext cx="123189"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60" name="Textbox 905">
            <a:extLst>
              <a:ext uri="{FF2B5EF4-FFF2-40B4-BE49-F238E27FC236}">
                <a16:creationId xmlns:a16="http://schemas.microsoft.com/office/drawing/2014/main" id="{00000000-0008-0000-0D00-0000A0000000}"/>
              </a:ext>
            </a:extLst>
          </xdr:cNvPr>
          <xdr:cNvSpPr txBox="1"/>
        </xdr:nvSpPr>
        <xdr:spPr>
          <a:xfrm>
            <a:off x="635762" y="494537"/>
            <a:ext cx="194945" cy="558165"/>
          </a:xfrm>
          <a:prstGeom prst="rect">
            <a:avLst/>
          </a:prstGeom>
        </xdr:spPr>
        <xdr:txBody>
          <a:bodyPr wrap="square" lIns="0" tIns="0" rIns="0" bIns="0" rtlCol="0">
            <a:noAutofit/>
          </a:bodyPr>
          <a:lstStyle/>
          <a:p>
            <a:pPr>
              <a:lnSpc>
                <a:spcPts val="1125"/>
              </a:lnSpc>
            </a:pPr>
            <a:r>
              <a:rPr lang="en-US" sz="1100" spc="-50">
                <a:effectLst/>
                <a:latin typeface="Carlito"/>
                <a:ea typeface="Carlito"/>
                <a:cs typeface="Carlito"/>
              </a:rPr>
              <a:t>M</a:t>
            </a:r>
            <a:endParaRPr lang="en-US" sz="1100">
              <a:effectLst/>
              <a:latin typeface="Carlito"/>
              <a:ea typeface="Carlito"/>
              <a:cs typeface="Carlito"/>
            </a:endParaRPr>
          </a:p>
          <a:p>
            <a:pPr marL="48260" marR="8255">
              <a:lnSpc>
                <a:spcPct val="106000"/>
              </a:lnSpc>
              <a:spcBef>
                <a:spcPts val="395"/>
              </a:spcBef>
              <a:spcAft>
                <a:spcPts val="0"/>
              </a:spcAft>
            </a:pPr>
            <a:r>
              <a:rPr lang="en-US" sz="1100" spc="-30">
                <a:solidFill>
                  <a:srgbClr val="FF0000"/>
                </a:solidFill>
                <a:effectLst/>
                <a:latin typeface="Carlito"/>
                <a:ea typeface="Carlito"/>
                <a:cs typeface="Carlito"/>
              </a:rPr>
              <a:t>G</a:t>
            </a:r>
            <a:r>
              <a:rPr lang="en-US" sz="1100" spc="-30" baseline="-25000">
                <a:solidFill>
                  <a:srgbClr val="FF0000"/>
                </a:solidFill>
                <a:effectLst/>
                <a:latin typeface="Carlito"/>
                <a:ea typeface="Carlito"/>
                <a:cs typeface="Carlito"/>
              </a:rPr>
              <a:t>1</a:t>
            </a:r>
            <a:r>
              <a:rPr lang="en-US" sz="1100" spc="-30">
                <a:solidFill>
                  <a:srgbClr val="FF0000"/>
                </a:solidFill>
                <a:effectLst/>
                <a:latin typeface="Carlito"/>
                <a:ea typeface="Carlito"/>
                <a:cs typeface="Carlito"/>
              </a:rPr>
              <a:t> </a:t>
            </a: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61" name="Textbox 906">
            <a:extLst>
              <a:ext uri="{FF2B5EF4-FFF2-40B4-BE49-F238E27FC236}">
                <a16:creationId xmlns:a16="http://schemas.microsoft.com/office/drawing/2014/main" id="{00000000-0008-0000-0D00-0000A1000000}"/>
              </a:ext>
            </a:extLst>
          </xdr:cNvPr>
          <xdr:cNvSpPr txBox="1"/>
        </xdr:nvSpPr>
        <xdr:spPr>
          <a:xfrm>
            <a:off x="779018" y="1643633"/>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62" name="Textbox 907">
            <a:extLst>
              <a:ext uri="{FF2B5EF4-FFF2-40B4-BE49-F238E27FC236}">
                <a16:creationId xmlns:a16="http://schemas.microsoft.com/office/drawing/2014/main" id="{00000000-0008-0000-0D00-0000A2000000}"/>
              </a:ext>
            </a:extLst>
          </xdr:cNvPr>
          <xdr:cNvSpPr txBox="1"/>
        </xdr:nvSpPr>
        <xdr:spPr>
          <a:xfrm>
            <a:off x="268477" y="2099691"/>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47625</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31</xdr:col>
      <xdr:colOff>335280</xdr:colOff>
      <xdr:row>0</xdr:row>
      <xdr:rowOff>0</xdr:rowOff>
    </xdr:from>
    <xdr:to>
      <xdr:col>35</xdr:col>
      <xdr:colOff>556260</xdr:colOff>
      <xdr:row>13</xdr:row>
      <xdr:rowOff>182879</xdr:rowOff>
    </xdr:to>
    <xdr:grpSp>
      <xdr:nvGrpSpPr>
        <xdr:cNvPr id="3" name="Group 2">
          <a:extLst>
            <a:ext uri="{FF2B5EF4-FFF2-40B4-BE49-F238E27FC236}">
              <a16:creationId xmlns:a16="http://schemas.microsoft.com/office/drawing/2014/main" id="{00000000-0008-0000-0E00-000003000000}"/>
            </a:ext>
          </a:extLst>
        </xdr:cNvPr>
        <xdr:cNvGrpSpPr>
          <a:grpSpLocks/>
        </xdr:cNvGrpSpPr>
      </xdr:nvGrpSpPr>
      <xdr:grpSpPr>
        <a:xfrm>
          <a:off x="11887200" y="0"/>
          <a:ext cx="2659380" cy="2689859"/>
          <a:chOff x="0" y="0"/>
          <a:chExt cx="3524250" cy="3834130"/>
        </a:xfrm>
      </xdr:grpSpPr>
      <xdr:sp macro="" textlink="">
        <xdr:nvSpPr>
          <xdr:cNvPr id="4" name="Graphic 511">
            <a:extLst>
              <a:ext uri="{FF2B5EF4-FFF2-40B4-BE49-F238E27FC236}">
                <a16:creationId xmlns:a16="http://schemas.microsoft.com/office/drawing/2014/main" id="{00000000-0008-0000-0E00-000004000000}"/>
              </a:ext>
            </a:extLst>
          </xdr:cNvPr>
          <xdr:cNvSpPr/>
        </xdr:nvSpPr>
        <xdr:spPr>
          <a:xfrm>
            <a:off x="0" y="1157537"/>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611" y="1041086"/>
                </a:lnTo>
                <a:lnTo>
                  <a:pt x="591607" y="1086949"/>
                </a:lnTo>
                <a:lnTo>
                  <a:pt x="590963" y="1132504"/>
                </a:lnTo>
                <a:lnTo>
                  <a:pt x="599081" y="1176574"/>
                </a:lnTo>
                <a:lnTo>
                  <a:pt x="615364" y="1217981"/>
                </a:lnTo>
                <a:lnTo>
                  <a:pt x="639213" y="1255549"/>
                </a:lnTo>
                <a:lnTo>
                  <a:pt x="670032" y="1288099"/>
                </a:lnTo>
                <a:lnTo>
                  <a:pt x="707223"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932"/>
                </a:moveTo>
                <a:lnTo>
                  <a:pt x="668019" y="824932"/>
                </a:lnTo>
              </a:path>
              <a:path w="3524250" h="1846580">
                <a:moveTo>
                  <a:pt x="167004" y="912562"/>
                </a:moveTo>
                <a:lnTo>
                  <a:pt x="524510" y="912562"/>
                </a:lnTo>
              </a:path>
              <a:path w="3524250" h="1846580">
                <a:moveTo>
                  <a:pt x="286384" y="995112"/>
                </a:moveTo>
                <a:lnTo>
                  <a:pt x="405765" y="995112"/>
                </a:lnTo>
              </a:path>
              <a:path w="3524250" h="1846580">
                <a:moveTo>
                  <a:pt x="2856229" y="833187"/>
                </a:moveTo>
                <a:lnTo>
                  <a:pt x="3524250" y="833187"/>
                </a:lnTo>
              </a:path>
              <a:path w="3524250" h="1846580">
                <a:moveTo>
                  <a:pt x="3023235" y="920817"/>
                </a:moveTo>
                <a:lnTo>
                  <a:pt x="3380740" y="920817"/>
                </a:lnTo>
              </a:path>
              <a:path w="3524250" h="1846580">
                <a:moveTo>
                  <a:pt x="3142615" y="1003367"/>
                </a:moveTo>
                <a:lnTo>
                  <a:pt x="3261995" y="1003367"/>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 name="Graphic 512">
            <a:extLst>
              <a:ext uri="{FF2B5EF4-FFF2-40B4-BE49-F238E27FC236}">
                <a16:creationId xmlns:a16="http://schemas.microsoft.com/office/drawing/2014/main" id="{00000000-0008-0000-0E00-000005000000}"/>
              </a:ext>
            </a:extLst>
          </xdr:cNvPr>
          <xdr:cNvSpPr/>
        </xdr:nvSpPr>
        <xdr:spPr>
          <a:xfrm>
            <a:off x="1547494" y="240982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6" name="Image 513">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2" cstate="print"/>
          <a:stretch>
            <a:fillRect/>
          </a:stretch>
        </xdr:blipFill>
        <xdr:spPr>
          <a:xfrm>
            <a:off x="1534794" y="2384425"/>
            <a:ext cx="90805" cy="90804"/>
          </a:xfrm>
          <a:prstGeom prst="rect">
            <a:avLst/>
          </a:prstGeom>
        </xdr:spPr>
      </xdr:pic>
      <xdr:sp macro="" textlink="">
        <xdr:nvSpPr>
          <xdr:cNvPr id="7" name="Graphic 514">
            <a:extLst>
              <a:ext uri="{FF2B5EF4-FFF2-40B4-BE49-F238E27FC236}">
                <a16:creationId xmlns:a16="http://schemas.microsoft.com/office/drawing/2014/main" id="{00000000-0008-0000-0E00-000007000000}"/>
              </a:ext>
            </a:extLst>
          </xdr:cNvPr>
          <xdr:cNvSpPr/>
        </xdr:nvSpPr>
        <xdr:spPr>
          <a:xfrm>
            <a:off x="1534794" y="2384425"/>
            <a:ext cx="90805" cy="90805"/>
          </a:xfrm>
          <a:custGeom>
            <a:avLst/>
            <a:gdLst/>
            <a:ahLst/>
            <a:cxnLst/>
            <a:rect l="l" t="t" r="r" b="b"/>
            <a:pathLst>
              <a:path w="90805" h="90805">
                <a:moveTo>
                  <a:pt x="45466" y="0"/>
                </a:moveTo>
                <a:lnTo>
                  <a:pt x="27753" y="3567"/>
                </a:lnTo>
                <a:lnTo>
                  <a:pt x="13303" y="13303"/>
                </a:lnTo>
                <a:lnTo>
                  <a:pt x="3567" y="27753"/>
                </a:lnTo>
                <a:lnTo>
                  <a:pt x="0" y="45466"/>
                </a:lnTo>
                <a:lnTo>
                  <a:pt x="3567" y="63105"/>
                </a:lnTo>
                <a:lnTo>
                  <a:pt x="13303" y="77517"/>
                </a:lnTo>
                <a:lnTo>
                  <a:pt x="27753" y="87239"/>
                </a:lnTo>
                <a:lnTo>
                  <a:pt x="45466" y="90804"/>
                </a:lnTo>
                <a:lnTo>
                  <a:pt x="63105" y="87239"/>
                </a:lnTo>
                <a:lnTo>
                  <a:pt x="77517" y="77517"/>
                </a:lnTo>
                <a:lnTo>
                  <a:pt x="87239" y="63105"/>
                </a:lnTo>
                <a:lnTo>
                  <a:pt x="90805" y="45466"/>
                </a:lnTo>
                <a:lnTo>
                  <a:pt x="87239" y="27753"/>
                </a:lnTo>
                <a:lnTo>
                  <a:pt x="77517" y="13303"/>
                </a:lnTo>
                <a:lnTo>
                  <a:pt x="63105" y="3567"/>
                </a:lnTo>
                <a:lnTo>
                  <a:pt x="45466"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8" name="Graphic 515">
            <a:extLst>
              <a:ext uri="{FF2B5EF4-FFF2-40B4-BE49-F238E27FC236}">
                <a16:creationId xmlns:a16="http://schemas.microsoft.com/office/drawing/2014/main" id="{00000000-0008-0000-0E00-000008000000}"/>
              </a:ext>
            </a:extLst>
          </xdr:cNvPr>
          <xdr:cNvSpPr/>
        </xdr:nvSpPr>
        <xdr:spPr>
          <a:xfrm>
            <a:off x="1843404" y="240982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9" name="Image 516">
            <a:extLst>
              <a:ext uri="{FF2B5EF4-FFF2-40B4-BE49-F238E27FC236}">
                <a16:creationId xmlns:a16="http://schemas.microsoft.com/office/drawing/2014/main" id="{00000000-0008-0000-0E00-000009000000}"/>
              </a:ext>
            </a:extLst>
          </xdr:cNvPr>
          <xdr:cNvPicPr/>
        </xdr:nvPicPr>
        <xdr:blipFill>
          <a:blip xmlns:r="http://schemas.openxmlformats.org/officeDocument/2006/relationships" r:embed="rId3" cstate="print"/>
          <a:stretch>
            <a:fillRect/>
          </a:stretch>
        </xdr:blipFill>
        <xdr:spPr>
          <a:xfrm>
            <a:off x="1830704" y="2384425"/>
            <a:ext cx="90805" cy="90804"/>
          </a:xfrm>
          <a:prstGeom prst="rect">
            <a:avLst/>
          </a:prstGeom>
        </xdr:spPr>
      </xdr:pic>
      <xdr:sp macro="" textlink="">
        <xdr:nvSpPr>
          <xdr:cNvPr id="10" name="Graphic 517">
            <a:extLst>
              <a:ext uri="{FF2B5EF4-FFF2-40B4-BE49-F238E27FC236}">
                <a16:creationId xmlns:a16="http://schemas.microsoft.com/office/drawing/2014/main" id="{00000000-0008-0000-0E00-00000A000000}"/>
              </a:ext>
            </a:extLst>
          </xdr:cNvPr>
          <xdr:cNvSpPr/>
        </xdr:nvSpPr>
        <xdr:spPr>
          <a:xfrm>
            <a:off x="1830704" y="238442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1" name="Graphic 518">
            <a:extLst>
              <a:ext uri="{FF2B5EF4-FFF2-40B4-BE49-F238E27FC236}">
                <a16:creationId xmlns:a16="http://schemas.microsoft.com/office/drawing/2014/main" id="{00000000-0008-0000-0E00-00000B000000}"/>
              </a:ext>
            </a:extLst>
          </xdr:cNvPr>
          <xdr:cNvSpPr/>
        </xdr:nvSpPr>
        <xdr:spPr>
          <a:xfrm>
            <a:off x="1844675" y="1484630"/>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 name="Image 519">
            <a:extLst>
              <a:ext uri="{FF2B5EF4-FFF2-40B4-BE49-F238E27FC236}">
                <a16:creationId xmlns:a16="http://schemas.microsoft.com/office/drawing/2014/main" id="{00000000-0008-0000-0E00-00000C000000}"/>
              </a:ext>
            </a:extLst>
          </xdr:cNvPr>
          <xdr:cNvPicPr/>
        </xdr:nvPicPr>
        <xdr:blipFill>
          <a:blip xmlns:r="http://schemas.openxmlformats.org/officeDocument/2006/relationships" r:embed="rId4" cstate="print"/>
          <a:stretch>
            <a:fillRect/>
          </a:stretch>
        </xdr:blipFill>
        <xdr:spPr>
          <a:xfrm>
            <a:off x="1831975" y="1459230"/>
            <a:ext cx="90805" cy="90804"/>
          </a:xfrm>
          <a:prstGeom prst="rect">
            <a:avLst/>
          </a:prstGeom>
        </xdr:spPr>
      </xdr:pic>
      <xdr:sp macro="" textlink="">
        <xdr:nvSpPr>
          <xdr:cNvPr id="13" name="Graphic 520">
            <a:extLst>
              <a:ext uri="{FF2B5EF4-FFF2-40B4-BE49-F238E27FC236}">
                <a16:creationId xmlns:a16="http://schemas.microsoft.com/office/drawing/2014/main" id="{00000000-0008-0000-0E00-00000D000000}"/>
              </a:ext>
            </a:extLst>
          </xdr:cNvPr>
          <xdr:cNvSpPr/>
        </xdr:nvSpPr>
        <xdr:spPr>
          <a:xfrm>
            <a:off x="1831975" y="1459230"/>
            <a:ext cx="90805" cy="90805"/>
          </a:xfrm>
          <a:custGeom>
            <a:avLst/>
            <a:gdLst/>
            <a:ahLst/>
            <a:cxnLst/>
            <a:rect l="l" t="t" r="r" b="b"/>
            <a:pathLst>
              <a:path w="90805" h="90805">
                <a:moveTo>
                  <a:pt x="45466" y="0"/>
                </a:moveTo>
                <a:lnTo>
                  <a:pt x="27753" y="3565"/>
                </a:lnTo>
                <a:lnTo>
                  <a:pt x="13303" y="13287"/>
                </a:lnTo>
                <a:lnTo>
                  <a:pt x="3567" y="27699"/>
                </a:lnTo>
                <a:lnTo>
                  <a:pt x="0" y="45339"/>
                </a:lnTo>
                <a:lnTo>
                  <a:pt x="3567" y="63051"/>
                </a:lnTo>
                <a:lnTo>
                  <a:pt x="13303" y="77501"/>
                </a:lnTo>
                <a:lnTo>
                  <a:pt x="27753" y="87237"/>
                </a:lnTo>
                <a:lnTo>
                  <a:pt x="45466" y="90804"/>
                </a:lnTo>
                <a:lnTo>
                  <a:pt x="63105" y="87237"/>
                </a:lnTo>
                <a:lnTo>
                  <a:pt x="77517" y="77501"/>
                </a:lnTo>
                <a:lnTo>
                  <a:pt x="87239" y="63051"/>
                </a:lnTo>
                <a:lnTo>
                  <a:pt x="90805" y="45339"/>
                </a:lnTo>
                <a:lnTo>
                  <a:pt x="87239" y="27699"/>
                </a:lnTo>
                <a:lnTo>
                  <a:pt x="77517" y="13287"/>
                </a:lnTo>
                <a:lnTo>
                  <a:pt x="63105" y="3565"/>
                </a:lnTo>
                <a:lnTo>
                  <a:pt x="45466"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 name="Graphic 521">
            <a:extLst>
              <a:ext uri="{FF2B5EF4-FFF2-40B4-BE49-F238E27FC236}">
                <a16:creationId xmlns:a16="http://schemas.microsoft.com/office/drawing/2014/main" id="{00000000-0008-0000-0E00-00000E000000}"/>
              </a:ext>
            </a:extLst>
          </xdr:cNvPr>
          <xdr:cNvSpPr/>
        </xdr:nvSpPr>
        <xdr:spPr>
          <a:xfrm>
            <a:off x="1487805" y="1384935"/>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5" name="Graphic 522">
            <a:extLst>
              <a:ext uri="{FF2B5EF4-FFF2-40B4-BE49-F238E27FC236}">
                <a16:creationId xmlns:a16="http://schemas.microsoft.com/office/drawing/2014/main" id="{00000000-0008-0000-0E00-00000F000000}"/>
              </a:ext>
            </a:extLst>
          </xdr:cNvPr>
          <xdr:cNvSpPr/>
        </xdr:nvSpPr>
        <xdr:spPr>
          <a:xfrm>
            <a:off x="1118742" y="120650"/>
            <a:ext cx="1228725" cy="3713479"/>
          </a:xfrm>
          <a:custGeom>
            <a:avLst/>
            <a:gdLst/>
            <a:ahLst/>
            <a:cxnLst/>
            <a:rect l="l" t="t" r="r" b="b"/>
            <a:pathLst>
              <a:path w="1228725" h="3713479">
                <a:moveTo>
                  <a:pt x="1185984" y="70476"/>
                </a:moveTo>
                <a:lnTo>
                  <a:pt x="1178179" y="94742"/>
                </a:lnTo>
                <a:lnTo>
                  <a:pt x="1177036" y="98044"/>
                </a:lnTo>
                <a:lnTo>
                  <a:pt x="1178940" y="101600"/>
                </a:lnTo>
                <a:lnTo>
                  <a:pt x="1182243" y="102743"/>
                </a:lnTo>
                <a:lnTo>
                  <a:pt x="1185545" y="103758"/>
                </a:lnTo>
                <a:lnTo>
                  <a:pt x="1189227" y="101980"/>
                </a:lnTo>
                <a:lnTo>
                  <a:pt x="1190244" y="98551"/>
                </a:lnTo>
                <a:lnTo>
                  <a:pt x="1198122" y="74409"/>
                </a:lnTo>
                <a:lnTo>
                  <a:pt x="1185984" y="70476"/>
                </a:lnTo>
                <a:close/>
              </a:path>
              <a:path w="1228725" h="3713479">
                <a:moveTo>
                  <a:pt x="1223642" y="53340"/>
                </a:moveTo>
                <a:lnTo>
                  <a:pt x="1194562" y="53340"/>
                </a:lnTo>
                <a:lnTo>
                  <a:pt x="1197864" y="54355"/>
                </a:lnTo>
                <a:lnTo>
                  <a:pt x="1201293" y="55499"/>
                </a:lnTo>
                <a:lnTo>
                  <a:pt x="1203070" y="59054"/>
                </a:lnTo>
                <a:lnTo>
                  <a:pt x="1202055" y="62356"/>
                </a:lnTo>
                <a:lnTo>
                  <a:pt x="1198122" y="74409"/>
                </a:lnTo>
                <a:lnTo>
                  <a:pt x="1228344" y="84200"/>
                </a:lnTo>
                <a:lnTo>
                  <a:pt x="1223642" y="53340"/>
                </a:lnTo>
                <a:close/>
              </a:path>
              <a:path w="1228725" h="3713479">
                <a:moveTo>
                  <a:pt x="1194562" y="53340"/>
                </a:moveTo>
                <a:lnTo>
                  <a:pt x="1191006" y="55118"/>
                </a:lnTo>
                <a:lnTo>
                  <a:pt x="1189863" y="58420"/>
                </a:lnTo>
                <a:lnTo>
                  <a:pt x="1185984" y="70476"/>
                </a:lnTo>
                <a:lnTo>
                  <a:pt x="1198122" y="74409"/>
                </a:lnTo>
                <a:lnTo>
                  <a:pt x="1202055" y="62356"/>
                </a:lnTo>
                <a:lnTo>
                  <a:pt x="1203070" y="59054"/>
                </a:lnTo>
                <a:lnTo>
                  <a:pt x="1201293" y="55499"/>
                </a:lnTo>
                <a:lnTo>
                  <a:pt x="1197864" y="54355"/>
                </a:lnTo>
                <a:lnTo>
                  <a:pt x="1194562" y="53340"/>
                </a:lnTo>
                <a:close/>
              </a:path>
              <a:path w="1228725" h="3713479">
                <a:moveTo>
                  <a:pt x="1215517" y="0"/>
                </a:moveTo>
                <a:lnTo>
                  <a:pt x="1155827" y="60705"/>
                </a:lnTo>
                <a:lnTo>
                  <a:pt x="1185984" y="70476"/>
                </a:lnTo>
                <a:lnTo>
                  <a:pt x="1189863" y="58420"/>
                </a:lnTo>
                <a:lnTo>
                  <a:pt x="1191006" y="55118"/>
                </a:lnTo>
                <a:lnTo>
                  <a:pt x="1194562" y="53340"/>
                </a:lnTo>
                <a:lnTo>
                  <a:pt x="1223642" y="53340"/>
                </a:lnTo>
                <a:lnTo>
                  <a:pt x="1215517" y="0"/>
                </a:lnTo>
                <a:close/>
              </a:path>
              <a:path w="1228725" h="3713479">
                <a:moveTo>
                  <a:pt x="1167257" y="137795"/>
                </a:moveTo>
                <a:lnTo>
                  <a:pt x="1163701" y="139573"/>
                </a:lnTo>
                <a:lnTo>
                  <a:pt x="1162558" y="142875"/>
                </a:lnTo>
                <a:lnTo>
                  <a:pt x="1161414" y="146303"/>
                </a:lnTo>
                <a:lnTo>
                  <a:pt x="1163193" y="149859"/>
                </a:lnTo>
                <a:lnTo>
                  <a:pt x="1169796" y="152146"/>
                </a:lnTo>
                <a:lnTo>
                  <a:pt x="1173480" y="150368"/>
                </a:lnTo>
                <a:lnTo>
                  <a:pt x="1174623" y="147066"/>
                </a:lnTo>
                <a:lnTo>
                  <a:pt x="1175639" y="143764"/>
                </a:lnTo>
                <a:lnTo>
                  <a:pt x="1173988" y="140080"/>
                </a:lnTo>
                <a:lnTo>
                  <a:pt x="1170558" y="138938"/>
                </a:lnTo>
                <a:lnTo>
                  <a:pt x="1167257" y="137795"/>
                </a:lnTo>
                <a:close/>
              </a:path>
              <a:path w="1228725" h="3713479">
                <a:moveTo>
                  <a:pt x="1151508" y="186181"/>
                </a:moveTo>
                <a:lnTo>
                  <a:pt x="1147952" y="188087"/>
                </a:lnTo>
                <a:lnTo>
                  <a:pt x="1146809" y="191389"/>
                </a:lnTo>
                <a:lnTo>
                  <a:pt x="1135126" y="227583"/>
                </a:lnTo>
                <a:lnTo>
                  <a:pt x="1133983" y="231013"/>
                </a:lnTo>
                <a:lnTo>
                  <a:pt x="1135888" y="234569"/>
                </a:lnTo>
                <a:lnTo>
                  <a:pt x="1139189" y="235584"/>
                </a:lnTo>
                <a:lnTo>
                  <a:pt x="1142492" y="236727"/>
                </a:lnTo>
                <a:lnTo>
                  <a:pt x="1146175" y="234823"/>
                </a:lnTo>
                <a:lnTo>
                  <a:pt x="1147190" y="231521"/>
                </a:lnTo>
                <a:lnTo>
                  <a:pt x="1159002" y="195325"/>
                </a:lnTo>
                <a:lnTo>
                  <a:pt x="1160018" y="191897"/>
                </a:lnTo>
                <a:lnTo>
                  <a:pt x="1158239" y="188341"/>
                </a:lnTo>
                <a:lnTo>
                  <a:pt x="1154811" y="187325"/>
                </a:lnTo>
                <a:lnTo>
                  <a:pt x="1151508" y="186181"/>
                </a:lnTo>
                <a:close/>
              </a:path>
              <a:path w="1228725" h="3713479">
                <a:moveTo>
                  <a:pt x="1124204" y="270764"/>
                </a:moveTo>
                <a:lnTo>
                  <a:pt x="1120648" y="272542"/>
                </a:lnTo>
                <a:lnTo>
                  <a:pt x="1118362" y="279146"/>
                </a:lnTo>
                <a:lnTo>
                  <a:pt x="1120139" y="282828"/>
                </a:lnTo>
                <a:lnTo>
                  <a:pt x="1126744" y="285115"/>
                </a:lnTo>
                <a:lnTo>
                  <a:pt x="1130427" y="283337"/>
                </a:lnTo>
                <a:lnTo>
                  <a:pt x="1131570" y="279907"/>
                </a:lnTo>
                <a:lnTo>
                  <a:pt x="1132713" y="276605"/>
                </a:lnTo>
                <a:lnTo>
                  <a:pt x="1130934" y="273050"/>
                </a:lnTo>
                <a:lnTo>
                  <a:pt x="1127506" y="271906"/>
                </a:lnTo>
                <a:lnTo>
                  <a:pt x="1124204" y="270764"/>
                </a:lnTo>
                <a:close/>
              </a:path>
              <a:path w="1228725" h="3713479">
                <a:moveTo>
                  <a:pt x="1108456" y="319150"/>
                </a:moveTo>
                <a:lnTo>
                  <a:pt x="1104900" y="320928"/>
                </a:lnTo>
                <a:lnTo>
                  <a:pt x="1103757" y="324230"/>
                </a:lnTo>
                <a:lnTo>
                  <a:pt x="1092073" y="360552"/>
                </a:lnTo>
                <a:lnTo>
                  <a:pt x="1091057" y="363854"/>
                </a:lnTo>
                <a:lnTo>
                  <a:pt x="1092834" y="367410"/>
                </a:lnTo>
                <a:lnTo>
                  <a:pt x="1096137" y="368553"/>
                </a:lnTo>
                <a:lnTo>
                  <a:pt x="1099439" y="369570"/>
                </a:lnTo>
                <a:lnTo>
                  <a:pt x="1103121" y="367792"/>
                </a:lnTo>
                <a:lnTo>
                  <a:pt x="1104138" y="364490"/>
                </a:lnTo>
                <a:lnTo>
                  <a:pt x="1115949" y="328168"/>
                </a:lnTo>
                <a:lnTo>
                  <a:pt x="1116964" y="324866"/>
                </a:lnTo>
                <a:lnTo>
                  <a:pt x="1115187" y="321309"/>
                </a:lnTo>
                <a:lnTo>
                  <a:pt x="1111758" y="320167"/>
                </a:lnTo>
                <a:lnTo>
                  <a:pt x="1108456" y="319150"/>
                </a:lnTo>
                <a:close/>
              </a:path>
              <a:path w="1228725" h="3713479">
                <a:moveTo>
                  <a:pt x="1081151" y="403732"/>
                </a:moveTo>
                <a:lnTo>
                  <a:pt x="1077595" y="405383"/>
                </a:lnTo>
                <a:lnTo>
                  <a:pt x="1076452" y="408813"/>
                </a:lnTo>
                <a:lnTo>
                  <a:pt x="1075308" y="412115"/>
                </a:lnTo>
                <a:lnTo>
                  <a:pt x="1077087" y="415671"/>
                </a:lnTo>
                <a:lnTo>
                  <a:pt x="1083690" y="417956"/>
                </a:lnTo>
                <a:lnTo>
                  <a:pt x="1087374" y="416178"/>
                </a:lnTo>
                <a:lnTo>
                  <a:pt x="1089659" y="409575"/>
                </a:lnTo>
                <a:lnTo>
                  <a:pt x="1087882" y="405892"/>
                </a:lnTo>
                <a:lnTo>
                  <a:pt x="1084452" y="404749"/>
                </a:lnTo>
                <a:lnTo>
                  <a:pt x="1081151" y="403732"/>
                </a:lnTo>
                <a:close/>
              </a:path>
              <a:path w="1228725" h="3713479">
                <a:moveTo>
                  <a:pt x="1065402" y="451993"/>
                </a:moveTo>
                <a:lnTo>
                  <a:pt x="1061846" y="453898"/>
                </a:lnTo>
                <a:lnTo>
                  <a:pt x="1060704" y="457200"/>
                </a:lnTo>
                <a:lnTo>
                  <a:pt x="1049020" y="493395"/>
                </a:lnTo>
                <a:lnTo>
                  <a:pt x="1048004" y="496824"/>
                </a:lnTo>
                <a:lnTo>
                  <a:pt x="1049782" y="500379"/>
                </a:lnTo>
                <a:lnTo>
                  <a:pt x="1053083" y="501396"/>
                </a:lnTo>
                <a:lnTo>
                  <a:pt x="1056386" y="502539"/>
                </a:lnTo>
                <a:lnTo>
                  <a:pt x="1060069" y="500633"/>
                </a:lnTo>
                <a:lnTo>
                  <a:pt x="1061084" y="497331"/>
                </a:lnTo>
                <a:lnTo>
                  <a:pt x="1072895" y="461137"/>
                </a:lnTo>
                <a:lnTo>
                  <a:pt x="1073912" y="457834"/>
                </a:lnTo>
                <a:lnTo>
                  <a:pt x="1072133" y="454151"/>
                </a:lnTo>
                <a:lnTo>
                  <a:pt x="1068705" y="453135"/>
                </a:lnTo>
                <a:lnTo>
                  <a:pt x="1065402" y="451993"/>
                </a:lnTo>
                <a:close/>
              </a:path>
              <a:path w="1228725" h="3713479">
                <a:moveTo>
                  <a:pt x="1038098" y="536575"/>
                </a:moveTo>
                <a:lnTo>
                  <a:pt x="1034542" y="538352"/>
                </a:lnTo>
                <a:lnTo>
                  <a:pt x="1032256" y="544956"/>
                </a:lnTo>
                <a:lnTo>
                  <a:pt x="1034033" y="548640"/>
                </a:lnTo>
                <a:lnTo>
                  <a:pt x="1040638" y="550926"/>
                </a:lnTo>
                <a:lnTo>
                  <a:pt x="1044320" y="549148"/>
                </a:lnTo>
                <a:lnTo>
                  <a:pt x="1045463" y="545846"/>
                </a:lnTo>
                <a:lnTo>
                  <a:pt x="1046607" y="542417"/>
                </a:lnTo>
                <a:lnTo>
                  <a:pt x="1044829" y="538860"/>
                </a:lnTo>
                <a:lnTo>
                  <a:pt x="1041526" y="537718"/>
                </a:lnTo>
                <a:lnTo>
                  <a:pt x="1038098" y="536575"/>
                </a:lnTo>
                <a:close/>
              </a:path>
              <a:path w="1228725" h="3713479">
                <a:moveTo>
                  <a:pt x="1022350" y="584962"/>
                </a:moveTo>
                <a:lnTo>
                  <a:pt x="1018794" y="586740"/>
                </a:lnTo>
                <a:lnTo>
                  <a:pt x="1017777" y="590169"/>
                </a:lnTo>
                <a:lnTo>
                  <a:pt x="1005967" y="626364"/>
                </a:lnTo>
                <a:lnTo>
                  <a:pt x="1004951" y="629666"/>
                </a:lnTo>
                <a:lnTo>
                  <a:pt x="1006729" y="633222"/>
                </a:lnTo>
                <a:lnTo>
                  <a:pt x="1010031" y="634365"/>
                </a:lnTo>
                <a:lnTo>
                  <a:pt x="1013459" y="635380"/>
                </a:lnTo>
                <a:lnTo>
                  <a:pt x="1017015" y="633602"/>
                </a:lnTo>
                <a:lnTo>
                  <a:pt x="1018032" y="630301"/>
                </a:lnTo>
                <a:lnTo>
                  <a:pt x="1029843" y="593978"/>
                </a:lnTo>
                <a:lnTo>
                  <a:pt x="1030858" y="590676"/>
                </a:lnTo>
                <a:lnTo>
                  <a:pt x="1029081" y="587121"/>
                </a:lnTo>
                <a:lnTo>
                  <a:pt x="1025779" y="585977"/>
                </a:lnTo>
                <a:lnTo>
                  <a:pt x="1022350" y="584962"/>
                </a:lnTo>
                <a:close/>
              </a:path>
              <a:path w="1228725" h="3713479">
                <a:moveTo>
                  <a:pt x="995171" y="669544"/>
                </a:moveTo>
                <a:lnTo>
                  <a:pt x="991488" y="671322"/>
                </a:lnTo>
                <a:lnTo>
                  <a:pt x="989202" y="677926"/>
                </a:lnTo>
                <a:lnTo>
                  <a:pt x="990981" y="681481"/>
                </a:lnTo>
                <a:lnTo>
                  <a:pt x="997584" y="683768"/>
                </a:lnTo>
                <a:lnTo>
                  <a:pt x="1001268" y="681990"/>
                </a:lnTo>
                <a:lnTo>
                  <a:pt x="1003554" y="675385"/>
                </a:lnTo>
                <a:lnTo>
                  <a:pt x="1001776" y="671829"/>
                </a:lnTo>
                <a:lnTo>
                  <a:pt x="995171" y="669544"/>
                </a:lnTo>
                <a:close/>
              </a:path>
              <a:path w="1228725" h="3713479">
                <a:moveTo>
                  <a:pt x="979296" y="717803"/>
                </a:moveTo>
                <a:lnTo>
                  <a:pt x="975740" y="719708"/>
                </a:lnTo>
                <a:lnTo>
                  <a:pt x="974725" y="723010"/>
                </a:lnTo>
                <a:lnTo>
                  <a:pt x="962913" y="759332"/>
                </a:lnTo>
                <a:lnTo>
                  <a:pt x="961898" y="762634"/>
                </a:lnTo>
                <a:lnTo>
                  <a:pt x="963676" y="766191"/>
                </a:lnTo>
                <a:lnTo>
                  <a:pt x="966977" y="767333"/>
                </a:lnTo>
                <a:lnTo>
                  <a:pt x="970407" y="768350"/>
                </a:lnTo>
                <a:lnTo>
                  <a:pt x="973963" y="766572"/>
                </a:lnTo>
                <a:lnTo>
                  <a:pt x="974979" y="763143"/>
                </a:lnTo>
                <a:lnTo>
                  <a:pt x="986789" y="726948"/>
                </a:lnTo>
                <a:lnTo>
                  <a:pt x="987806" y="723646"/>
                </a:lnTo>
                <a:lnTo>
                  <a:pt x="986027" y="720090"/>
                </a:lnTo>
                <a:lnTo>
                  <a:pt x="982726" y="718947"/>
                </a:lnTo>
                <a:lnTo>
                  <a:pt x="979296" y="717803"/>
                </a:lnTo>
                <a:close/>
              </a:path>
              <a:path w="1228725" h="3713479">
                <a:moveTo>
                  <a:pt x="952119" y="802385"/>
                </a:moveTo>
                <a:lnTo>
                  <a:pt x="948436" y="804164"/>
                </a:lnTo>
                <a:lnTo>
                  <a:pt x="946150" y="810768"/>
                </a:lnTo>
                <a:lnTo>
                  <a:pt x="947927" y="814451"/>
                </a:lnTo>
                <a:lnTo>
                  <a:pt x="954532" y="816737"/>
                </a:lnTo>
                <a:lnTo>
                  <a:pt x="958214" y="814958"/>
                </a:lnTo>
                <a:lnTo>
                  <a:pt x="960501" y="808354"/>
                </a:lnTo>
                <a:lnTo>
                  <a:pt x="958723" y="804672"/>
                </a:lnTo>
                <a:lnTo>
                  <a:pt x="952119" y="802385"/>
                </a:lnTo>
                <a:close/>
              </a:path>
              <a:path w="1228725" h="3713479">
                <a:moveTo>
                  <a:pt x="936244" y="850773"/>
                </a:moveTo>
                <a:lnTo>
                  <a:pt x="932688" y="852551"/>
                </a:lnTo>
                <a:lnTo>
                  <a:pt x="931671" y="855979"/>
                </a:lnTo>
                <a:lnTo>
                  <a:pt x="919861" y="892175"/>
                </a:lnTo>
                <a:lnTo>
                  <a:pt x="918844" y="895476"/>
                </a:lnTo>
                <a:lnTo>
                  <a:pt x="920623" y="899159"/>
                </a:lnTo>
                <a:lnTo>
                  <a:pt x="923925" y="900176"/>
                </a:lnTo>
                <a:lnTo>
                  <a:pt x="927354" y="901319"/>
                </a:lnTo>
                <a:lnTo>
                  <a:pt x="930909" y="899414"/>
                </a:lnTo>
                <a:lnTo>
                  <a:pt x="931926" y="896112"/>
                </a:lnTo>
                <a:lnTo>
                  <a:pt x="943737" y="859917"/>
                </a:lnTo>
                <a:lnTo>
                  <a:pt x="944752" y="856488"/>
                </a:lnTo>
                <a:lnTo>
                  <a:pt x="942975" y="852931"/>
                </a:lnTo>
                <a:lnTo>
                  <a:pt x="939673" y="851916"/>
                </a:lnTo>
                <a:lnTo>
                  <a:pt x="936244" y="850773"/>
                </a:lnTo>
                <a:close/>
              </a:path>
              <a:path w="1228725" h="3713479">
                <a:moveTo>
                  <a:pt x="909065" y="935354"/>
                </a:moveTo>
                <a:lnTo>
                  <a:pt x="905382" y="937132"/>
                </a:lnTo>
                <a:lnTo>
                  <a:pt x="903096" y="943737"/>
                </a:lnTo>
                <a:lnTo>
                  <a:pt x="904875" y="947293"/>
                </a:lnTo>
                <a:lnTo>
                  <a:pt x="911479" y="949578"/>
                </a:lnTo>
                <a:lnTo>
                  <a:pt x="915162" y="947927"/>
                </a:lnTo>
                <a:lnTo>
                  <a:pt x="916305" y="944499"/>
                </a:lnTo>
                <a:lnTo>
                  <a:pt x="917448" y="941197"/>
                </a:lnTo>
                <a:lnTo>
                  <a:pt x="915669" y="937641"/>
                </a:lnTo>
                <a:lnTo>
                  <a:pt x="909065" y="935354"/>
                </a:lnTo>
                <a:close/>
              </a:path>
              <a:path w="1228725" h="3713479">
                <a:moveTo>
                  <a:pt x="893190" y="983742"/>
                </a:moveTo>
                <a:lnTo>
                  <a:pt x="889634" y="985520"/>
                </a:lnTo>
                <a:lnTo>
                  <a:pt x="888619" y="988822"/>
                </a:lnTo>
                <a:lnTo>
                  <a:pt x="876807" y="1025144"/>
                </a:lnTo>
                <a:lnTo>
                  <a:pt x="875792" y="1028446"/>
                </a:lnTo>
                <a:lnTo>
                  <a:pt x="877569" y="1032001"/>
                </a:lnTo>
                <a:lnTo>
                  <a:pt x="880871" y="1033145"/>
                </a:lnTo>
                <a:lnTo>
                  <a:pt x="884301" y="1034160"/>
                </a:lnTo>
                <a:lnTo>
                  <a:pt x="887857" y="1032382"/>
                </a:lnTo>
                <a:lnTo>
                  <a:pt x="888873" y="1029080"/>
                </a:lnTo>
                <a:lnTo>
                  <a:pt x="900683" y="992758"/>
                </a:lnTo>
                <a:lnTo>
                  <a:pt x="901700" y="989456"/>
                </a:lnTo>
                <a:lnTo>
                  <a:pt x="899921" y="985901"/>
                </a:lnTo>
                <a:lnTo>
                  <a:pt x="896619" y="984757"/>
                </a:lnTo>
                <a:lnTo>
                  <a:pt x="893190" y="983742"/>
                </a:lnTo>
                <a:close/>
              </a:path>
              <a:path w="1228725" h="3713479">
                <a:moveTo>
                  <a:pt x="866013" y="1068197"/>
                </a:moveTo>
                <a:lnTo>
                  <a:pt x="862330" y="1069975"/>
                </a:lnTo>
                <a:lnTo>
                  <a:pt x="861187" y="1073277"/>
                </a:lnTo>
                <a:lnTo>
                  <a:pt x="860044" y="1076705"/>
                </a:lnTo>
                <a:lnTo>
                  <a:pt x="861821" y="1080262"/>
                </a:lnTo>
                <a:lnTo>
                  <a:pt x="868426" y="1082548"/>
                </a:lnTo>
                <a:lnTo>
                  <a:pt x="872108" y="1080770"/>
                </a:lnTo>
                <a:lnTo>
                  <a:pt x="874394" y="1074166"/>
                </a:lnTo>
                <a:lnTo>
                  <a:pt x="872617" y="1070482"/>
                </a:lnTo>
                <a:lnTo>
                  <a:pt x="866013" y="1068197"/>
                </a:lnTo>
                <a:close/>
              </a:path>
              <a:path w="1228725" h="3713479">
                <a:moveTo>
                  <a:pt x="850138" y="1116583"/>
                </a:moveTo>
                <a:lnTo>
                  <a:pt x="846582" y="1118489"/>
                </a:lnTo>
                <a:lnTo>
                  <a:pt x="845565" y="1121791"/>
                </a:lnTo>
                <a:lnTo>
                  <a:pt x="833755" y="1157985"/>
                </a:lnTo>
                <a:lnTo>
                  <a:pt x="832738" y="1161415"/>
                </a:lnTo>
                <a:lnTo>
                  <a:pt x="834517" y="1164971"/>
                </a:lnTo>
                <a:lnTo>
                  <a:pt x="837819" y="1165987"/>
                </a:lnTo>
                <a:lnTo>
                  <a:pt x="841248" y="1167129"/>
                </a:lnTo>
                <a:lnTo>
                  <a:pt x="844804" y="1165225"/>
                </a:lnTo>
                <a:lnTo>
                  <a:pt x="845819" y="1161923"/>
                </a:lnTo>
                <a:lnTo>
                  <a:pt x="857631" y="1125727"/>
                </a:lnTo>
                <a:lnTo>
                  <a:pt x="858646" y="1122299"/>
                </a:lnTo>
                <a:lnTo>
                  <a:pt x="856869" y="1118743"/>
                </a:lnTo>
                <a:lnTo>
                  <a:pt x="853567" y="1117727"/>
                </a:lnTo>
                <a:lnTo>
                  <a:pt x="850138" y="1116583"/>
                </a:lnTo>
                <a:close/>
              </a:path>
              <a:path w="1228725" h="3713479">
                <a:moveTo>
                  <a:pt x="822959" y="1201166"/>
                </a:moveTo>
                <a:lnTo>
                  <a:pt x="819276" y="1202944"/>
                </a:lnTo>
                <a:lnTo>
                  <a:pt x="816990" y="1209548"/>
                </a:lnTo>
                <a:lnTo>
                  <a:pt x="818769" y="1213230"/>
                </a:lnTo>
                <a:lnTo>
                  <a:pt x="825373" y="1215517"/>
                </a:lnTo>
                <a:lnTo>
                  <a:pt x="829056" y="1213739"/>
                </a:lnTo>
                <a:lnTo>
                  <a:pt x="830199" y="1210437"/>
                </a:lnTo>
                <a:lnTo>
                  <a:pt x="831342" y="1207007"/>
                </a:lnTo>
                <a:lnTo>
                  <a:pt x="829563" y="1203452"/>
                </a:lnTo>
                <a:lnTo>
                  <a:pt x="822959" y="1201166"/>
                </a:lnTo>
                <a:close/>
              </a:path>
              <a:path w="1228725" h="3713479">
                <a:moveTo>
                  <a:pt x="807084" y="1249552"/>
                </a:moveTo>
                <a:lnTo>
                  <a:pt x="803529" y="1251330"/>
                </a:lnTo>
                <a:lnTo>
                  <a:pt x="802513" y="1254632"/>
                </a:lnTo>
                <a:lnTo>
                  <a:pt x="790701" y="1290954"/>
                </a:lnTo>
                <a:lnTo>
                  <a:pt x="789686" y="1294256"/>
                </a:lnTo>
                <a:lnTo>
                  <a:pt x="791463" y="1297813"/>
                </a:lnTo>
                <a:lnTo>
                  <a:pt x="794765" y="1298955"/>
                </a:lnTo>
                <a:lnTo>
                  <a:pt x="798194" y="1299972"/>
                </a:lnTo>
                <a:lnTo>
                  <a:pt x="801751" y="1298194"/>
                </a:lnTo>
                <a:lnTo>
                  <a:pt x="802767" y="1294892"/>
                </a:lnTo>
                <a:lnTo>
                  <a:pt x="814577" y="1258570"/>
                </a:lnTo>
                <a:lnTo>
                  <a:pt x="815594" y="1255268"/>
                </a:lnTo>
                <a:lnTo>
                  <a:pt x="813815" y="1251712"/>
                </a:lnTo>
                <a:lnTo>
                  <a:pt x="810513" y="1250569"/>
                </a:lnTo>
                <a:lnTo>
                  <a:pt x="807084" y="1249552"/>
                </a:lnTo>
                <a:close/>
              </a:path>
              <a:path w="1228725" h="3713479">
                <a:moveTo>
                  <a:pt x="779907" y="1334134"/>
                </a:moveTo>
                <a:lnTo>
                  <a:pt x="776224" y="1335785"/>
                </a:lnTo>
                <a:lnTo>
                  <a:pt x="775081" y="1339215"/>
                </a:lnTo>
                <a:lnTo>
                  <a:pt x="773938" y="1342517"/>
                </a:lnTo>
                <a:lnTo>
                  <a:pt x="775715" y="1346073"/>
                </a:lnTo>
                <a:lnTo>
                  <a:pt x="782319" y="1348358"/>
                </a:lnTo>
                <a:lnTo>
                  <a:pt x="786002" y="1346580"/>
                </a:lnTo>
                <a:lnTo>
                  <a:pt x="788288" y="1339977"/>
                </a:lnTo>
                <a:lnTo>
                  <a:pt x="786511" y="1336421"/>
                </a:lnTo>
                <a:lnTo>
                  <a:pt x="779907" y="1334134"/>
                </a:lnTo>
                <a:close/>
              </a:path>
              <a:path w="1228725" h="3713479">
                <a:moveTo>
                  <a:pt x="764032" y="1382395"/>
                </a:moveTo>
                <a:lnTo>
                  <a:pt x="760476" y="1384300"/>
                </a:lnTo>
                <a:lnTo>
                  <a:pt x="759459" y="1387602"/>
                </a:lnTo>
                <a:lnTo>
                  <a:pt x="747649" y="1423797"/>
                </a:lnTo>
                <a:lnTo>
                  <a:pt x="746632" y="1427226"/>
                </a:lnTo>
                <a:lnTo>
                  <a:pt x="748411" y="1430781"/>
                </a:lnTo>
                <a:lnTo>
                  <a:pt x="751839" y="1431798"/>
                </a:lnTo>
                <a:lnTo>
                  <a:pt x="755142" y="1432941"/>
                </a:lnTo>
                <a:lnTo>
                  <a:pt x="758698" y="1431163"/>
                </a:lnTo>
                <a:lnTo>
                  <a:pt x="759713" y="1427733"/>
                </a:lnTo>
                <a:lnTo>
                  <a:pt x="771525" y="1391539"/>
                </a:lnTo>
                <a:lnTo>
                  <a:pt x="772540" y="1388237"/>
                </a:lnTo>
                <a:lnTo>
                  <a:pt x="770763" y="1384553"/>
                </a:lnTo>
                <a:lnTo>
                  <a:pt x="767461" y="1383538"/>
                </a:lnTo>
                <a:lnTo>
                  <a:pt x="764032" y="1382395"/>
                </a:lnTo>
                <a:close/>
              </a:path>
              <a:path w="1228725" h="3713479">
                <a:moveTo>
                  <a:pt x="736854" y="1466977"/>
                </a:moveTo>
                <a:lnTo>
                  <a:pt x="733170" y="1468754"/>
                </a:lnTo>
                <a:lnTo>
                  <a:pt x="730884" y="1475358"/>
                </a:lnTo>
                <a:lnTo>
                  <a:pt x="732663" y="1479042"/>
                </a:lnTo>
                <a:lnTo>
                  <a:pt x="739267" y="1481327"/>
                </a:lnTo>
                <a:lnTo>
                  <a:pt x="742950" y="1479550"/>
                </a:lnTo>
                <a:lnTo>
                  <a:pt x="745236" y="1472946"/>
                </a:lnTo>
                <a:lnTo>
                  <a:pt x="743457" y="1469263"/>
                </a:lnTo>
                <a:lnTo>
                  <a:pt x="736854" y="1466977"/>
                </a:lnTo>
                <a:close/>
              </a:path>
              <a:path w="1228725" h="3713479">
                <a:moveTo>
                  <a:pt x="721106" y="1515364"/>
                </a:moveTo>
                <a:lnTo>
                  <a:pt x="717423" y="1517142"/>
                </a:lnTo>
                <a:lnTo>
                  <a:pt x="716407" y="1520571"/>
                </a:lnTo>
                <a:lnTo>
                  <a:pt x="704595" y="1556766"/>
                </a:lnTo>
                <a:lnTo>
                  <a:pt x="703580" y="1560068"/>
                </a:lnTo>
                <a:lnTo>
                  <a:pt x="705357" y="1563751"/>
                </a:lnTo>
                <a:lnTo>
                  <a:pt x="708787" y="1564767"/>
                </a:lnTo>
                <a:lnTo>
                  <a:pt x="712088" y="1565909"/>
                </a:lnTo>
                <a:lnTo>
                  <a:pt x="715644" y="1564004"/>
                </a:lnTo>
                <a:lnTo>
                  <a:pt x="716788" y="1560702"/>
                </a:lnTo>
                <a:lnTo>
                  <a:pt x="728471" y="1524380"/>
                </a:lnTo>
                <a:lnTo>
                  <a:pt x="729488" y="1521078"/>
                </a:lnTo>
                <a:lnTo>
                  <a:pt x="727709" y="1517523"/>
                </a:lnTo>
                <a:lnTo>
                  <a:pt x="724407" y="1516379"/>
                </a:lnTo>
                <a:lnTo>
                  <a:pt x="721106" y="1515364"/>
                </a:lnTo>
                <a:close/>
              </a:path>
              <a:path w="1228725" h="3713479">
                <a:moveTo>
                  <a:pt x="693801" y="1599946"/>
                </a:moveTo>
                <a:lnTo>
                  <a:pt x="690118" y="1601724"/>
                </a:lnTo>
                <a:lnTo>
                  <a:pt x="687832" y="1608327"/>
                </a:lnTo>
                <a:lnTo>
                  <a:pt x="689609" y="1611883"/>
                </a:lnTo>
                <a:lnTo>
                  <a:pt x="692912" y="1613027"/>
                </a:lnTo>
                <a:lnTo>
                  <a:pt x="696340" y="1614170"/>
                </a:lnTo>
                <a:lnTo>
                  <a:pt x="699896" y="1612392"/>
                </a:lnTo>
                <a:lnTo>
                  <a:pt x="702182" y="1605788"/>
                </a:lnTo>
                <a:lnTo>
                  <a:pt x="700405" y="1602231"/>
                </a:lnTo>
                <a:lnTo>
                  <a:pt x="693801" y="1599946"/>
                </a:lnTo>
                <a:close/>
              </a:path>
              <a:path w="1228725" h="3713479">
                <a:moveTo>
                  <a:pt x="678052" y="1648332"/>
                </a:moveTo>
                <a:lnTo>
                  <a:pt x="674369" y="1650110"/>
                </a:lnTo>
                <a:lnTo>
                  <a:pt x="673354" y="1653413"/>
                </a:lnTo>
                <a:lnTo>
                  <a:pt x="661543" y="1689734"/>
                </a:lnTo>
                <a:lnTo>
                  <a:pt x="660526" y="1693037"/>
                </a:lnTo>
                <a:lnTo>
                  <a:pt x="662305" y="1696593"/>
                </a:lnTo>
                <a:lnTo>
                  <a:pt x="665733" y="1697735"/>
                </a:lnTo>
                <a:lnTo>
                  <a:pt x="669036" y="1698752"/>
                </a:lnTo>
                <a:lnTo>
                  <a:pt x="672592" y="1696974"/>
                </a:lnTo>
                <a:lnTo>
                  <a:pt x="673734" y="1693545"/>
                </a:lnTo>
                <a:lnTo>
                  <a:pt x="685419" y="1657350"/>
                </a:lnTo>
                <a:lnTo>
                  <a:pt x="686562" y="1654048"/>
                </a:lnTo>
                <a:lnTo>
                  <a:pt x="684657" y="1650492"/>
                </a:lnTo>
                <a:lnTo>
                  <a:pt x="681355" y="1649349"/>
                </a:lnTo>
                <a:lnTo>
                  <a:pt x="678052" y="1648332"/>
                </a:lnTo>
                <a:close/>
              </a:path>
              <a:path w="1228725" h="3713479">
                <a:moveTo>
                  <a:pt x="650748" y="1732788"/>
                </a:moveTo>
                <a:lnTo>
                  <a:pt x="647064" y="1734566"/>
                </a:lnTo>
                <a:lnTo>
                  <a:pt x="645921" y="1737868"/>
                </a:lnTo>
                <a:lnTo>
                  <a:pt x="644779" y="1741297"/>
                </a:lnTo>
                <a:lnTo>
                  <a:pt x="646557" y="1744852"/>
                </a:lnTo>
                <a:lnTo>
                  <a:pt x="649858" y="1745996"/>
                </a:lnTo>
                <a:lnTo>
                  <a:pt x="653288" y="1747139"/>
                </a:lnTo>
                <a:lnTo>
                  <a:pt x="656844" y="1745360"/>
                </a:lnTo>
                <a:lnTo>
                  <a:pt x="659130" y="1738756"/>
                </a:lnTo>
                <a:lnTo>
                  <a:pt x="657351" y="1735074"/>
                </a:lnTo>
                <a:lnTo>
                  <a:pt x="650748" y="1732788"/>
                </a:lnTo>
                <a:close/>
              </a:path>
              <a:path w="1228725" h="3713479">
                <a:moveTo>
                  <a:pt x="635000" y="1781175"/>
                </a:moveTo>
                <a:lnTo>
                  <a:pt x="631317" y="1783079"/>
                </a:lnTo>
                <a:lnTo>
                  <a:pt x="630301" y="1786381"/>
                </a:lnTo>
                <a:lnTo>
                  <a:pt x="618489" y="1822577"/>
                </a:lnTo>
                <a:lnTo>
                  <a:pt x="617474" y="1825878"/>
                </a:lnTo>
                <a:lnTo>
                  <a:pt x="619251" y="1829562"/>
                </a:lnTo>
                <a:lnTo>
                  <a:pt x="622681" y="1830577"/>
                </a:lnTo>
                <a:lnTo>
                  <a:pt x="625982" y="1831721"/>
                </a:lnTo>
                <a:lnTo>
                  <a:pt x="629538" y="1829816"/>
                </a:lnTo>
                <a:lnTo>
                  <a:pt x="630682" y="1826514"/>
                </a:lnTo>
                <a:lnTo>
                  <a:pt x="642365" y="1790319"/>
                </a:lnTo>
                <a:lnTo>
                  <a:pt x="643508" y="1786890"/>
                </a:lnTo>
                <a:lnTo>
                  <a:pt x="641604" y="1783333"/>
                </a:lnTo>
                <a:lnTo>
                  <a:pt x="638301" y="1782318"/>
                </a:lnTo>
                <a:lnTo>
                  <a:pt x="635000" y="1781175"/>
                </a:lnTo>
                <a:close/>
              </a:path>
              <a:path w="1228725" h="3713479">
                <a:moveTo>
                  <a:pt x="607694" y="1865756"/>
                </a:moveTo>
                <a:lnTo>
                  <a:pt x="604012" y="1867534"/>
                </a:lnTo>
                <a:lnTo>
                  <a:pt x="602995" y="1870837"/>
                </a:lnTo>
                <a:lnTo>
                  <a:pt x="601726" y="1874139"/>
                </a:lnTo>
                <a:lnTo>
                  <a:pt x="603504" y="1877822"/>
                </a:lnTo>
                <a:lnTo>
                  <a:pt x="606932" y="1878965"/>
                </a:lnTo>
                <a:lnTo>
                  <a:pt x="610234" y="1880107"/>
                </a:lnTo>
                <a:lnTo>
                  <a:pt x="613790" y="1878329"/>
                </a:lnTo>
                <a:lnTo>
                  <a:pt x="614933" y="1875027"/>
                </a:lnTo>
                <a:lnTo>
                  <a:pt x="616076" y="1871599"/>
                </a:lnTo>
                <a:lnTo>
                  <a:pt x="614299" y="1868043"/>
                </a:lnTo>
                <a:lnTo>
                  <a:pt x="607694" y="1865756"/>
                </a:lnTo>
                <a:close/>
              </a:path>
              <a:path w="1228725" h="3713479">
                <a:moveTo>
                  <a:pt x="591946" y="1914144"/>
                </a:moveTo>
                <a:lnTo>
                  <a:pt x="588263" y="1915922"/>
                </a:lnTo>
                <a:lnTo>
                  <a:pt x="587248" y="1919224"/>
                </a:lnTo>
                <a:lnTo>
                  <a:pt x="575563" y="1955546"/>
                </a:lnTo>
                <a:lnTo>
                  <a:pt x="574420" y="1958848"/>
                </a:lnTo>
                <a:lnTo>
                  <a:pt x="576199" y="1962403"/>
                </a:lnTo>
                <a:lnTo>
                  <a:pt x="579627" y="1963547"/>
                </a:lnTo>
                <a:lnTo>
                  <a:pt x="582930" y="1964563"/>
                </a:lnTo>
                <a:lnTo>
                  <a:pt x="586486" y="1962784"/>
                </a:lnTo>
                <a:lnTo>
                  <a:pt x="587629" y="1959482"/>
                </a:lnTo>
                <a:lnTo>
                  <a:pt x="599313" y="1923160"/>
                </a:lnTo>
                <a:lnTo>
                  <a:pt x="600456" y="1919858"/>
                </a:lnTo>
                <a:lnTo>
                  <a:pt x="598551" y="1916302"/>
                </a:lnTo>
                <a:lnTo>
                  <a:pt x="595249" y="1915159"/>
                </a:lnTo>
                <a:lnTo>
                  <a:pt x="591946" y="1914144"/>
                </a:lnTo>
                <a:close/>
              </a:path>
              <a:path w="1228725" h="3713479">
                <a:moveTo>
                  <a:pt x="564642" y="1998599"/>
                </a:moveTo>
                <a:lnTo>
                  <a:pt x="561086" y="2000377"/>
                </a:lnTo>
                <a:lnTo>
                  <a:pt x="559943" y="2003678"/>
                </a:lnTo>
                <a:lnTo>
                  <a:pt x="558800" y="2007107"/>
                </a:lnTo>
                <a:lnTo>
                  <a:pt x="560451" y="2010664"/>
                </a:lnTo>
                <a:lnTo>
                  <a:pt x="563880" y="2011806"/>
                </a:lnTo>
                <a:lnTo>
                  <a:pt x="567182" y="2012950"/>
                </a:lnTo>
                <a:lnTo>
                  <a:pt x="570738" y="2011172"/>
                </a:lnTo>
                <a:lnTo>
                  <a:pt x="573024" y="2004568"/>
                </a:lnTo>
                <a:lnTo>
                  <a:pt x="571245" y="2000884"/>
                </a:lnTo>
                <a:lnTo>
                  <a:pt x="564642" y="1998599"/>
                </a:lnTo>
                <a:close/>
              </a:path>
              <a:path w="1228725" h="3713479">
                <a:moveTo>
                  <a:pt x="548894" y="2046985"/>
                </a:moveTo>
                <a:lnTo>
                  <a:pt x="545211" y="2048891"/>
                </a:lnTo>
                <a:lnTo>
                  <a:pt x="544194" y="2052193"/>
                </a:lnTo>
                <a:lnTo>
                  <a:pt x="532511" y="2088388"/>
                </a:lnTo>
                <a:lnTo>
                  <a:pt x="531368" y="2091817"/>
                </a:lnTo>
                <a:lnTo>
                  <a:pt x="533145" y="2095373"/>
                </a:lnTo>
                <a:lnTo>
                  <a:pt x="536575" y="2096389"/>
                </a:lnTo>
                <a:lnTo>
                  <a:pt x="539876" y="2097531"/>
                </a:lnTo>
                <a:lnTo>
                  <a:pt x="543432" y="2095627"/>
                </a:lnTo>
                <a:lnTo>
                  <a:pt x="544576" y="2092325"/>
                </a:lnTo>
                <a:lnTo>
                  <a:pt x="556259" y="2056129"/>
                </a:lnTo>
                <a:lnTo>
                  <a:pt x="557402" y="2052827"/>
                </a:lnTo>
                <a:lnTo>
                  <a:pt x="555498" y="2049145"/>
                </a:lnTo>
                <a:lnTo>
                  <a:pt x="552195" y="2048128"/>
                </a:lnTo>
                <a:lnTo>
                  <a:pt x="548894" y="2046985"/>
                </a:lnTo>
                <a:close/>
              </a:path>
              <a:path w="1228725" h="3713479">
                <a:moveTo>
                  <a:pt x="521588" y="2131568"/>
                </a:moveTo>
                <a:lnTo>
                  <a:pt x="518032" y="2133346"/>
                </a:lnTo>
                <a:lnTo>
                  <a:pt x="515746" y="2139950"/>
                </a:lnTo>
                <a:lnTo>
                  <a:pt x="517398" y="2143632"/>
                </a:lnTo>
                <a:lnTo>
                  <a:pt x="520826" y="2144776"/>
                </a:lnTo>
                <a:lnTo>
                  <a:pt x="524129" y="2145919"/>
                </a:lnTo>
                <a:lnTo>
                  <a:pt x="527684" y="2144141"/>
                </a:lnTo>
                <a:lnTo>
                  <a:pt x="528827" y="2140839"/>
                </a:lnTo>
                <a:lnTo>
                  <a:pt x="529970" y="2137409"/>
                </a:lnTo>
                <a:lnTo>
                  <a:pt x="528193" y="2133854"/>
                </a:lnTo>
                <a:lnTo>
                  <a:pt x="521588" y="2131568"/>
                </a:lnTo>
                <a:close/>
              </a:path>
              <a:path w="1228725" h="3713479">
                <a:moveTo>
                  <a:pt x="505840" y="2179954"/>
                </a:moveTo>
                <a:lnTo>
                  <a:pt x="502284" y="2181732"/>
                </a:lnTo>
                <a:lnTo>
                  <a:pt x="501142" y="2185162"/>
                </a:lnTo>
                <a:lnTo>
                  <a:pt x="489457" y="2221356"/>
                </a:lnTo>
                <a:lnTo>
                  <a:pt x="488314" y="2224658"/>
                </a:lnTo>
                <a:lnTo>
                  <a:pt x="490093" y="2228215"/>
                </a:lnTo>
                <a:lnTo>
                  <a:pt x="493521" y="2229357"/>
                </a:lnTo>
                <a:lnTo>
                  <a:pt x="496824" y="2230374"/>
                </a:lnTo>
                <a:lnTo>
                  <a:pt x="500380" y="2228596"/>
                </a:lnTo>
                <a:lnTo>
                  <a:pt x="501523" y="2225294"/>
                </a:lnTo>
                <a:lnTo>
                  <a:pt x="513206" y="2188972"/>
                </a:lnTo>
                <a:lnTo>
                  <a:pt x="514350" y="2185670"/>
                </a:lnTo>
                <a:lnTo>
                  <a:pt x="512444" y="2182114"/>
                </a:lnTo>
                <a:lnTo>
                  <a:pt x="509143" y="2180971"/>
                </a:lnTo>
                <a:lnTo>
                  <a:pt x="505840" y="2179954"/>
                </a:lnTo>
                <a:close/>
              </a:path>
              <a:path w="1228725" h="3713479">
                <a:moveTo>
                  <a:pt x="478536" y="2264537"/>
                </a:moveTo>
                <a:lnTo>
                  <a:pt x="474980" y="2266315"/>
                </a:lnTo>
                <a:lnTo>
                  <a:pt x="472694" y="2272919"/>
                </a:lnTo>
                <a:lnTo>
                  <a:pt x="474471" y="2276475"/>
                </a:lnTo>
                <a:lnTo>
                  <a:pt x="481075" y="2278760"/>
                </a:lnTo>
                <a:lnTo>
                  <a:pt x="484631" y="2276982"/>
                </a:lnTo>
                <a:lnTo>
                  <a:pt x="486918" y="2270379"/>
                </a:lnTo>
                <a:lnTo>
                  <a:pt x="485139" y="2266823"/>
                </a:lnTo>
                <a:lnTo>
                  <a:pt x="478536" y="2264537"/>
                </a:lnTo>
                <a:close/>
              </a:path>
              <a:path w="1228725" h="3713479">
                <a:moveTo>
                  <a:pt x="462788" y="2312797"/>
                </a:moveTo>
                <a:lnTo>
                  <a:pt x="459231" y="2314702"/>
                </a:lnTo>
                <a:lnTo>
                  <a:pt x="458088" y="2318004"/>
                </a:lnTo>
                <a:lnTo>
                  <a:pt x="446405" y="2354326"/>
                </a:lnTo>
                <a:lnTo>
                  <a:pt x="445262" y="2357628"/>
                </a:lnTo>
                <a:lnTo>
                  <a:pt x="447167" y="2361183"/>
                </a:lnTo>
                <a:lnTo>
                  <a:pt x="450469" y="2362327"/>
                </a:lnTo>
                <a:lnTo>
                  <a:pt x="453770" y="2363343"/>
                </a:lnTo>
                <a:lnTo>
                  <a:pt x="457326" y="2361565"/>
                </a:lnTo>
                <a:lnTo>
                  <a:pt x="458469" y="2358135"/>
                </a:lnTo>
                <a:lnTo>
                  <a:pt x="470154" y="2321941"/>
                </a:lnTo>
                <a:lnTo>
                  <a:pt x="471296" y="2318639"/>
                </a:lnTo>
                <a:lnTo>
                  <a:pt x="469392" y="2314955"/>
                </a:lnTo>
                <a:lnTo>
                  <a:pt x="466089" y="2313940"/>
                </a:lnTo>
                <a:lnTo>
                  <a:pt x="462788" y="2312797"/>
                </a:lnTo>
                <a:close/>
              </a:path>
              <a:path w="1228725" h="3713479">
                <a:moveTo>
                  <a:pt x="435482" y="2397379"/>
                </a:moveTo>
                <a:lnTo>
                  <a:pt x="431926" y="2399156"/>
                </a:lnTo>
                <a:lnTo>
                  <a:pt x="429640" y="2405760"/>
                </a:lnTo>
                <a:lnTo>
                  <a:pt x="431419" y="2409444"/>
                </a:lnTo>
                <a:lnTo>
                  <a:pt x="438023" y="2411729"/>
                </a:lnTo>
                <a:lnTo>
                  <a:pt x="441579" y="2409952"/>
                </a:lnTo>
                <a:lnTo>
                  <a:pt x="443864" y="2403348"/>
                </a:lnTo>
                <a:lnTo>
                  <a:pt x="442087" y="2399665"/>
                </a:lnTo>
                <a:lnTo>
                  <a:pt x="435482" y="2397379"/>
                </a:lnTo>
                <a:close/>
              </a:path>
              <a:path w="1228725" h="3713479">
                <a:moveTo>
                  <a:pt x="419734" y="2445766"/>
                </a:moveTo>
                <a:lnTo>
                  <a:pt x="416179" y="2447544"/>
                </a:lnTo>
                <a:lnTo>
                  <a:pt x="415036" y="2450973"/>
                </a:lnTo>
                <a:lnTo>
                  <a:pt x="403351" y="2487168"/>
                </a:lnTo>
                <a:lnTo>
                  <a:pt x="402208" y="2490470"/>
                </a:lnTo>
                <a:lnTo>
                  <a:pt x="404113" y="2494153"/>
                </a:lnTo>
                <a:lnTo>
                  <a:pt x="407415" y="2495169"/>
                </a:lnTo>
                <a:lnTo>
                  <a:pt x="410718" y="2496312"/>
                </a:lnTo>
                <a:lnTo>
                  <a:pt x="414274" y="2494406"/>
                </a:lnTo>
                <a:lnTo>
                  <a:pt x="415417" y="2491104"/>
                </a:lnTo>
                <a:lnTo>
                  <a:pt x="427100" y="2454909"/>
                </a:lnTo>
                <a:lnTo>
                  <a:pt x="428244" y="2451480"/>
                </a:lnTo>
                <a:lnTo>
                  <a:pt x="426338" y="2447925"/>
                </a:lnTo>
                <a:lnTo>
                  <a:pt x="423037" y="2446908"/>
                </a:lnTo>
                <a:lnTo>
                  <a:pt x="419734" y="2445766"/>
                </a:lnTo>
                <a:close/>
              </a:path>
              <a:path w="1228725" h="3713479">
                <a:moveTo>
                  <a:pt x="392430" y="2530348"/>
                </a:moveTo>
                <a:lnTo>
                  <a:pt x="388874" y="2532126"/>
                </a:lnTo>
                <a:lnTo>
                  <a:pt x="386588" y="2538729"/>
                </a:lnTo>
                <a:lnTo>
                  <a:pt x="388365" y="2542285"/>
                </a:lnTo>
                <a:lnTo>
                  <a:pt x="394969" y="2544572"/>
                </a:lnTo>
                <a:lnTo>
                  <a:pt x="398525" y="2542921"/>
                </a:lnTo>
                <a:lnTo>
                  <a:pt x="399669" y="2539492"/>
                </a:lnTo>
                <a:lnTo>
                  <a:pt x="400812" y="2536190"/>
                </a:lnTo>
                <a:lnTo>
                  <a:pt x="399033" y="2532633"/>
                </a:lnTo>
                <a:lnTo>
                  <a:pt x="392430" y="2530348"/>
                </a:lnTo>
                <a:close/>
              </a:path>
              <a:path w="1228725" h="3713479">
                <a:moveTo>
                  <a:pt x="376681" y="2578734"/>
                </a:moveTo>
                <a:lnTo>
                  <a:pt x="373125" y="2580513"/>
                </a:lnTo>
                <a:lnTo>
                  <a:pt x="371982" y="2583815"/>
                </a:lnTo>
                <a:lnTo>
                  <a:pt x="360299" y="2620137"/>
                </a:lnTo>
                <a:lnTo>
                  <a:pt x="359156" y="2623439"/>
                </a:lnTo>
                <a:lnTo>
                  <a:pt x="361061" y="2626995"/>
                </a:lnTo>
                <a:lnTo>
                  <a:pt x="364363" y="2628138"/>
                </a:lnTo>
                <a:lnTo>
                  <a:pt x="367664" y="2629154"/>
                </a:lnTo>
                <a:lnTo>
                  <a:pt x="371220" y="2627376"/>
                </a:lnTo>
                <a:lnTo>
                  <a:pt x="372363" y="2624074"/>
                </a:lnTo>
                <a:lnTo>
                  <a:pt x="384048" y="2587752"/>
                </a:lnTo>
                <a:lnTo>
                  <a:pt x="385190" y="2584450"/>
                </a:lnTo>
                <a:lnTo>
                  <a:pt x="383286" y="2580894"/>
                </a:lnTo>
                <a:lnTo>
                  <a:pt x="379983" y="2579751"/>
                </a:lnTo>
                <a:lnTo>
                  <a:pt x="376681" y="2578734"/>
                </a:lnTo>
                <a:close/>
              </a:path>
              <a:path w="1228725" h="3713479">
                <a:moveTo>
                  <a:pt x="349376" y="2663190"/>
                </a:moveTo>
                <a:lnTo>
                  <a:pt x="345820" y="2664968"/>
                </a:lnTo>
                <a:lnTo>
                  <a:pt x="344677" y="2668270"/>
                </a:lnTo>
                <a:lnTo>
                  <a:pt x="343534" y="2671699"/>
                </a:lnTo>
                <a:lnTo>
                  <a:pt x="345313" y="2675254"/>
                </a:lnTo>
                <a:lnTo>
                  <a:pt x="351917" y="2677541"/>
                </a:lnTo>
                <a:lnTo>
                  <a:pt x="355473" y="2675763"/>
                </a:lnTo>
                <a:lnTo>
                  <a:pt x="357758" y="2669158"/>
                </a:lnTo>
                <a:lnTo>
                  <a:pt x="355981" y="2665476"/>
                </a:lnTo>
                <a:lnTo>
                  <a:pt x="349376" y="2663190"/>
                </a:lnTo>
                <a:close/>
              </a:path>
              <a:path w="1228725" h="3713479">
                <a:moveTo>
                  <a:pt x="333629" y="2711577"/>
                </a:moveTo>
                <a:lnTo>
                  <a:pt x="330073" y="2713481"/>
                </a:lnTo>
                <a:lnTo>
                  <a:pt x="328930" y="2716783"/>
                </a:lnTo>
                <a:lnTo>
                  <a:pt x="317245" y="2752979"/>
                </a:lnTo>
                <a:lnTo>
                  <a:pt x="316102" y="2756407"/>
                </a:lnTo>
                <a:lnTo>
                  <a:pt x="318007" y="2759964"/>
                </a:lnTo>
                <a:lnTo>
                  <a:pt x="321309" y="2760979"/>
                </a:lnTo>
                <a:lnTo>
                  <a:pt x="324612" y="2762123"/>
                </a:lnTo>
                <a:lnTo>
                  <a:pt x="328168" y="2760218"/>
                </a:lnTo>
                <a:lnTo>
                  <a:pt x="329311" y="2756916"/>
                </a:lnTo>
                <a:lnTo>
                  <a:pt x="340994" y="2720721"/>
                </a:lnTo>
                <a:lnTo>
                  <a:pt x="342138" y="2717292"/>
                </a:lnTo>
                <a:lnTo>
                  <a:pt x="340232" y="2713735"/>
                </a:lnTo>
                <a:lnTo>
                  <a:pt x="336931" y="2712720"/>
                </a:lnTo>
                <a:lnTo>
                  <a:pt x="333629" y="2711577"/>
                </a:lnTo>
                <a:close/>
              </a:path>
              <a:path w="1228725" h="3713479">
                <a:moveTo>
                  <a:pt x="306324" y="2796158"/>
                </a:moveTo>
                <a:lnTo>
                  <a:pt x="302768" y="2797937"/>
                </a:lnTo>
                <a:lnTo>
                  <a:pt x="300481" y="2804541"/>
                </a:lnTo>
                <a:lnTo>
                  <a:pt x="302259" y="2808224"/>
                </a:lnTo>
                <a:lnTo>
                  <a:pt x="308863" y="2810509"/>
                </a:lnTo>
                <a:lnTo>
                  <a:pt x="312419" y="2808731"/>
                </a:lnTo>
                <a:lnTo>
                  <a:pt x="313563" y="2805429"/>
                </a:lnTo>
                <a:lnTo>
                  <a:pt x="314706" y="2802001"/>
                </a:lnTo>
                <a:lnTo>
                  <a:pt x="312927" y="2798445"/>
                </a:lnTo>
                <a:lnTo>
                  <a:pt x="306324" y="2796158"/>
                </a:lnTo>
                <a:close/>
              </a:path>
              <a:path w="1228725" h="3713479">
                <a:moveTo>
                  <a:pt x="290575" y="2844546"/>
                </a:moveTo>
                <a:lnTo>
                  <a:pt x="287019" y="2846324"/>
                </a:lnTo>
                <a:lnTo>
                  <a:pt x="285876" y="2849626"/>
                </a:lnTo>
                <a:lnTo>
                  <a:pt x="274193" y="2885948"/>
                </a:lnTo>
                <a:lnTo>
                  <a:pt x="273050" y="2889250"/>
                </a:lnTo>
                <a:lnTo>
                  <a:pt x="274955" y="2892805"/>
                </a:lnTo>
                <a:lnTo>
                  <a:pt x="278256" y="2893949"/>
                </a:lnTo>
                <a:lnTo>
                  <a:pt x="281558" y="2894965"/>
                </a:lnTo>
                <a:lnTo>
                  <a:pt x="285114" y="2893187"/>
                </a:lnTo>
                <a:lnTo>
                  <a:pt x="286257" y="2889884"/>
                </a:lnTo>
                <a:lnTo>
                  <a:pt x="297942" y="2853563"/>
                </a:lnTo>
                <a:lnTo>
                  <a:pt x="299084" y="2850260"/>
                </a:lnTo>
                <a:lnTo>
                  <a:pt x="297180" y="2846704"/>
                </a:lnTo>
                <a:lnTo>
                  <a:pt x="293877" y="2845562"/>
                </a:lnTo>
                <a:lnTo>
                  <a:pt x="290575" y="2844546"/>
                </a:lnTo>
                <a:close/>
              </a:path>
              <a:path w="1228725" h="3713479">
                <a:moveTo>
                  <a:pt x="263270" y="2929128"/>
                </a:moveTo>
                <a:lnTo>
                  <a:pt x="259714" y="2930779"/>
                </a:lnTo>
                <a:lnTo>
                  <a:pt x="258571" y="2934207"/>
                </a:lnTo>
                <a:lnTo>
                  <a:pt x="257429" y="2937509"/>
                </a:lnTo>
                <a:lnTo>
                  <a:pt x="259206" y="2941066"/>
                </a:lnTo>
                <a:lnTo>
                  <a:pt x="265811" y="2943352"/>
                </a:lnTo>
                <a:lnTo>
                  <a:pt x="269367" y="2941574"/>
                </a:lnTo>
                <a:lnTo>
                  <a:pt x="271652" y="2934970"/>
                </a:lnTo>
                <a:lnTo>
                  <a:pt x="269875" y="2931414"/>
                </a:lnTo>
                <a:lnTo>
                  <a:pt x="263270" y="2929128"/>
                </a:lnTo>
                <a:close/>
              </a:path>
              <a:path w="1228725" h="3713479">
                <a:moveTo>
                  <a:pt x="247523" y="2977388"/>
                </a:moveTo>
                <a:lnTo>
                  <a:pt x="243967" y="2979293"/>
                </a:lnTo>
                <a:lnTo>
                  <a:pt x="242824" y="2982595"/>
                </a:lnTo>
                <a:lnTo>
                  <a:pt x="231139" y="3018790"/>
                </a:lnTo>
                <a:lnTo>
                  <a:pt x="229996" y="3022219"/>
                </a:lnTo>
                <a:lnTo>
                  <a:pt x="231901" y="3025775"/>
                </a:lnTo>
                <a:lnTo>
                  <a:pt x="235204" y="3026791"/>
                </a:lnTo>
                <a:lnTo>
                  <a:pt x="238506" y="3027933"/>
                </a:lnTo>
                <a:lnTo>
                  <a:pt x="242062" y="3026155"/>
                </a:lnTo>
                <a:lnTo>
                  <a:pt x="243205" y="3022727"/>
                </a:lnTo>
                <a:lnTo>
                  <a:pt x="254888" y="2986531"/>
                </a:lnTo>
                <a:lnTo>
                  <a:pt x="256031" y="2983229"/>
                </a:lnTo>
                <a:lnTo>
                  <a:pt x="254254" y="2979547"/>
                </a:lnTo>
                <a:lnTo>
                  <a:pt x="250825" y="2978530"/>
                </a:lnTo>
                <a:lnTo>
                  <a:pt x="247523" y="2977388"/>
                </a:lnTo>
                <a:close/>
              </a:path>
              <a:path w="1228725" h="3713479">
                <a:moveTo>
                  <a:pt x="220218" y="3061970"/>
                </a:moveTo>
                <a:lnTo>
                  <a:pt x="216662" y="3063748"/>
                </a:lnTo>
                <a:lnTo>
                  <a:pt x="214375" y="3070352"/>
                </a:lnTo>
                <a:lnTo>
                  <a:pt x="216154" y="3074034"/>
                </a:lnTo>
                <a:lnTo>
                  <a:pt x="222757" y="3076321"/>
                </a:lnTo>
                <a:lnTo>
                  <a:pt x="226313" y="3074543"/>
                </a:lnTo>
                <a:lnTo>
                  <a:pt x="228600" y="3067939"/>
                </a:lnTo>
                <a:lnTo>
                  <a:pt x="226949" y="3064255"/>
                </a:lnTo>
                <a:lnTo>
                  <a:pt x="223519" y="3063113"/>
                </a:lnTo>
                <a:lnTo>
                  <a:pt x="220218" y="3061970"/>
                </a:lnTo>
                <a:close/>
              </a:path>
              <a:path w="1228725" h="3713479">
                <a:moveTo>
                  <a:pt x="204469" y="3110356"/>
                </a:moveTo>
                <a:lnTo>
                  <a:pt x="200913" y="3112134"/>
                </a:lnTo>
                <a:lnTo>
                  <a:pt x="199770" y="3115564"/>
                </a:lnTo>
                <a:lnTo>
                  <a:pt x="188087" y="3151758"/>
                </a:lnTo>
                <a:lnTo>
                  <a:pt x="186944" y="3155060"/>
                </a:lnTo>
                <a:lnTo>
                  <a:pt x="188849" y="3158744"/>
                </a:lnTo>
                <a:lnTo>
                  <a:pt x="192150" y="3159759"/>
                </a:lnTo>
                <a:lnTo>
                  <a:pt x="195452" y="3160903"/>
                </a:lnTo>
                <a:lnTo>
                  <a:pt x="199136" y="3158998"/>
                </a:lnTo>
                <a:lnTo>
                  <a:pt x="200151" y="3155696"/>
                </a:lnTo>
                <a:lnTo>
                  <a:pt x="211836" y="3119374"/>
                </a:lnTo>
                <a:lnTo>
                  <a:pt x="212979" y="3116072"/>
                </a:lnTo>
                <a:lnTo>
                  <a:pt x="211200" y="3112516"/>
                </a:lnTo>
                <a:lnTo>
                  <a:pt x="207771" y="3111373"/>
                </a:lnTo>
                <a:lnTo>
                  <a:pt x="204469" y="3110356"/>
                </a:lnTo>
                <a:close/>
              </a:path>
              <a:path w="1228725" h="3713479">
                <a:moveTo>
                  <a:pt x="177164" y="3194939"/>
                </a:moveTo>
                <a:lnTo>
                  <a:pt x="173608" y="3196717"/>
                </a:lnTo>
                <a:lnTo>
                  <a:pt x="171323" y="3203321"/>
                </a:lnTo>
                <a:lnTo>
                  <a:pt x="173100" y="3206877"/>
                </a:lnTo>
                <a:lnTo>
                  <a:pt x="179705" y="3209163"/>
                </a:lnTo>
                <a:lnTo>
                  <a:pt x="183261" y="3207384"/>
                </a:lnTo>
                <a:lnTo>
                  <a:pt x="185546" y="3200780"/>
                </a:lnTo>
                <a:lnTo>
                  <a:pt x="183895" y="3197225"/>
                </a:lnTo>
                <a:lnTo>
                  <a:pt x="180467" y="3196081"/>
                </a:lnTo>
                <a:lnTo>
                  <a:pt x="177164" y="3194939"/>
                </a:lnTo>
                <a:close/>
              </a:path>
              <a:path w="1228725" h="3713479">
                <a:moveTo>
                  <a:pt x="161417" y="3243326"/>
                </a:moveTo>
                <a:lnTo>
                  <a:pt x="157861" y="3245104"/>
                </a:lnTo>
                <a:lnTo>
                  <a:pt x="156718" y="3248406"/>
                </a:lnTo>
                <a:lnTo>
                  <a:pt x="145033" y="3284728"/>
                </a:lnTo>
                <a:lnTo>
                  <a:pt x="143890" y="3288029"/>
                </a:lnTo>
                <a:lnTo>
                  <a:pt x="145795" y="3291586"/>
                </a:lnTo>
                <a:lnTo>
                  <a:pt x="149098" y="3292729"/>
                </a:lnTo>
                <a:lnTo>
                  <a:pt x="152400" y="3293745"/>
                </a:lnTo>
                <a:lnTo>
                  <a:pt x="156082" y="3291966"/>
                </a:lnTo>
                <a:lnTo>
                  <a:pt x="157099" y="3288538"/>
                </a:lnTo>
                <a:lnTo>
                  <a:pt x="168782" y="3252343"/>
                </a:lnTo>
                <a:lnTo>
                  <a:pt x="169925" y="3249041"/>
                </a:lnTo>
                <a:lnTo>
                  <a:pt x="168148" y="3245485"/>
                </a:lnTo>
                <a:lnTo>
                  <a:pt x="164719" y="3244341"/>
                </a:lnTo>
                <a:lnTo>
                  <a:pt x="161417" y="3243326"/>
                </a:lnTo>
                <a:close/>
              </a:path>
              <a:path w="1228725" h="3713479">
                <a:moveTo>
                  <a:pt x="134112" y="3327781"/>
                </a:moveTo>
                <a:lnTo>
                  <a:pt x="130556" y="3329559"/>
                </a:lnTo>
                <a:lnTo>
                  <a:pt x="129412" y="3332861"/>
                </a:lnTo>
                <a:lnTo>
                  <a:pt x="128269" y="3336290"/>
                </a:lnTo>
                <a:lnTo>
                  <a:pt x="130048" y="3339846"/>
                </a:lnTo>
                <a:lnTo>
                  <a:pt x="136651" y="3342132"/>
                </a:lnTo>
                <a:lnTo>
                  <a:pt x="140334" y="3340354"/>
                </a:lnTo>
                <a:lnTo>
                  <a:pt x="141350" y="3337052"/>
                </a:lnTo>
                <a:lnTo>
                  <a:pt x="142620" y="3333750"/>
                </a:lnTo>
                <a:lnTo>
                  <a:pt x="140843" y="3330066"/>
                </a:lnTo>
                <a:lnTo>
                  <a:pt x="137413" y="3328924"/>
                </a:lnTo>
                <a:lnTo>
                  <a:pt x="134112" y="3327781"/>
                </a:lnTo>
                <a:close/>
              </a:path>
              <a:path w="1228725" h="3713479">
                <a:moveTo>
                  <a:pt x="118363" y="3376168"/>
                </a:moveTo>
                <a:lnTo>
                  <a:pt x="114807" y="3378073"/>
                </a:lnTo>
                <a:lnTo>
                  <a:pt x="113664" y="3381375"/>
                </a:lnTo>
                <a:lnTo>
                  <a:pt x="101981" y="3417570"/>
                </a:lnTo>
                <a:lnTo>
                  <a:pt x="100837" y="3420872"/>
                </a:lnTo>
                <a:lnTo>
                  <a:pt x="102743" y="3424554"/>
                </a:lnTo>
                <a:lnTo>
                  <a:pt x="106044" y="3425571"/>
                </a:lnTo>
                <a:lnTo>
                  <a:pt x="109346" y="3426714"/>
                </a:lnTo>
                <a:lnTo>
                  <a:pt x="113030" y="3424809"/>
                </a:lnTo>
                <a:lnTo>
                  <a:pt x="114045" y="3421507"/>
                </a:lnTo>
                <a:lnTo>
                  <a:pt x="125856" y="3385312"/>
                </a:lnTo>
                <a:lnTo>
                  <a:pt x="126873" y="3381883"/>
                </a:lnTo>
                <a:lnTo>
                  <a:pt x="125094" y="3378327"/>
                </a:lnTo>
                <a:lnTo>
                  <a:pt x="121665" y="3377311"/>
                </a:lnTo>
                <a:lnTo>
                  <a:pt x="118363" y="3376168"/>
                </a:lnTo>
                <a:close/>
              </a:path>
              <a:path w="1228725" h="3713479">
                <a:moveTo>
                  <a:pt x="91058" y="3460750"/>
                </a:moveTo>
                <a:lnTo>
                  <a:pt x="87502" y="3462528"/>
                </a:lnTo>
                <a:lnTo>
                  <a:pt x="85217" y="3469132"/>
                </a:lnTo>
                <a:lnTo>
                  <a:pt x="86994" y="3472815"/>
                </a:lnTo>
                <a:lnTo>
                  <a:pt x="93599" y="3475101"/>
                </a:lnTo>
                <a:lnTo>
                  <a:pt x="97281" y="3473323"/>
                </a:lnTo>
                <a:lnTo>
                  <a:pt x="98425" y="3470021"/>
                </a:lnTo>
                <a:lnTo>
                  <a:pt x="99568" y="3466591"/>
                </a:lnTo>
                <a:lnTo>
                  <a:pt x="97789" y="3463036"/>
                </a:lnTo>
                <a:lnTo>
                  <a:pt x="94487" y="3461893"/>
                </a:lnTo>
                <a:lnTo>
                  <a:pt x="91058" y="3460750"/>
                </a:lnTo>
                <a:close/>
              </a:path>
              <a:path w="1228725" h="3713479">
                <a:moveTo>
                  <a:pt x="75311" y="3509137"/>
                </a:moveTo>
                <a:lnTo>
                  <a:pt x="71755" y="3510915"/>
                </a:lnTo>
                <a:lnTo>
                  <a:pt x="70612" y="3514216"/>
                </a:lnTo>
                <a:lnTo>
                  <a:pt x="58927" y="3550539"/>
                </a:lnTo>
                <a:lnTo>
                  <a:pt x="57912" y="3553841"/>
                </a:lnTo>
                <a:lnTo>
                  <a:pt x="59689" y="3557397"/>
                </a:lnTo>
                <a:lnTo>
                  <a:pt x="62992" y="3558540"/>
                </a:lnTo>
                <a:lnTo>
                  <a:pt x="66293" y="3559556"/>
                </a:lnTo>
                <a:lnTo>
                  <a:pt x="69976" y="3557778"/>
                </a:lnTo>
                <a:lnTo>
                  <a:pt x="70993" y="3554476"/>
                </a:lnTo>
                <a:lnTo>
                  <a:pt x="82804" y="3518154"/>
                </a:lnTo>
                <a:lnTo>
                  <a:pt x="83819" y="3514852"/>
                </a:lnTo>
                <a:lnTo>
                  <a:pt x="82042" y="3511296"/>
                </a:lnTo>
                <a:lnTo>
                  <a:pt x="78612" y="3510153"/>
                </a:lnTo>
                <a:lnTo>
                  <a:pt x="75311" y="3509137"/>
                </a:lnTo>
                <a:close/>
              </a:path>
              <a:path w="1228725" h="3713479">
                <a:moveTo>
                  <a:pt x="48006" y="3593719"/>
                </a:moveTo>
                <a:lnTo>
                  <a:pt x="44450" y="3595370"/>
                </a:lnTo>
                <a:lnTo>
                  <a:pt x="43306" y="3598799"/>
                </a:lnTo>
                <a:lnTo>
                  <a:pt x="42163" y="3602101"/>
                </a:lnTo>
                <a:lnTo>
                  <a:pt x="43942" y="3605657"/>
                </a:lnTo>
                <a:lnTo>
                  <a:pt x="50545" y="3607943"/>
                </a:lnTo>
                <a:lnTo>
                  <a:pt x="54229" y="3606165"/>
                </a:lnTo>
                <a:lnTo>
                  <a:pt x="56514" y="3599561"/>
                </a:lnTo>
                <a:lnTo>
                  <a:pt x="54737" y="3595878"/>
                </a:lnTo>
                <a:lnTo>
                  <a:pt x="51434" y="3594735"/>
                </a:lnTo>
                <a:lnTo>
                  <a:pt x="48006" y="3593719"/>
                </a:lnTo>
                <a:close/>
              </a:path>
              <a:path w="1228725" h="3713479">
                <a:moveTo>
                  <a:pt x="0" y="3629279"/>
                </a:moveTo>
                <a:lnTo>
                  <a:pt x="12826" y="3713479"/>
                </a:lnTo>
                <a:lnTo>
                  <a:pt x="65274" y="3660140"/>
                </a:lnTo>
                <a:lnTo>
                  <a:pt x="33781" y="3660140"/>
                </a:lnTo>
                <a:lnTo>
                  <a:pt x="30479" y="3659124"/>
                </a:lnTo>
                <a:lnTo>
                  <a:pt x="27050" y="3657981"/>
                </a:lnTo>
                <a:lnTo>
                  <a:pt x="25272" y="3654425"/>
                </a:lnTo>
                <a:lnTo>
                  <a:pt x="26288" y="3651123"/>
                </a:lnTo>
                <a:lnTo>
                  <a:pt x="27559" y="3647186"/>
                </a:lnTo>
                <a:lnTo>
                  <a:pt x="28701" y="3643884"/>
                </a:lnTo>
                <a:lnTo>
                  <a:pt x="32257" y="3641979"/>
                </a:lnTo>
                <a:lnTo>
                  <a:pt x="39198" y="3641979"/>
                </a:lnTo>
                <a:lnTo>
                  <a:pt x="0" y="3629279"/>
                </a:lnTo>
                <a:close/>
              </a:path>
              <a:path w="1228725" h="3713479">
                <a:moveTo>
                  <a:pt x="32257" y="3641979"/>
                </a:moveTo>
                <a:lnTo>
                  <a:pt x="28701" y="3643884"/>
                </a:lnTo>
                <a:lnTo>
                  <a:pt x="27559" y="3647186"/>
                </a:lnTo>
                <a:lnTo>
                  <a:pt x="26288" y="3651123"/>
                </a:lnTo>
                <a:lnTo>
                  <a:pt x="25272" y="3654425"/>
                </a:lnTo>
                <a:lnTo>
                  <a:pt x="27050" y="3657981"/>
                </a:lnTo>
                <a:lnTo>
                  <a:pt x="30479" y="3659124"/>
                </a:lnTo>
                <a:lnTo>
                  <a:pt x="33781" y="3660140"/>
                </a:lnTo>
                <a:lnTo>
                  <a:pt x="37337" y="3658362"/>
                </a:lnTo>
                <a:lnTo>
                  <a:pt x="38481" y="3655060"/>
                </a:lnTo>
                <a:lnTo>
                  <a:pt x="39750" y="3651123"/>
                </a:lnTo>
                <a:lnTo>
                  <a:pt x="40767" y="3647821"/>
                </a:lnTo>
                <a:lnTo>
                  <a:pt x="38988" y="3644138"/>
                </a:lnTo>
                <a:lnTo>
                  <a:pt x="35559" y="3643122"/>
                </a:lnTo>
                <a:lnTo>
                  <a:pt x="32257" y="3641979"/>
                </a:lnTo>
                <a:close/>
              </a:path>
              <a:path w="1228725" h="3713479">
                <a:moveTo>
                  <a:pt x="39198" y="3641979"/>
                </a:moveTo>
                <a:lnTo>
                  <a:pt x="32257" y="3641979"/>
                </a:lnTo>
                <a:lnTo>
                  <a:pt x="35559" y="3643122"/>
                </a:lnTo>
                <a:lnTo>
                  <a:pt x="38988" y="3644138"/>
                </a:lnTo>
                <a:lnTo>
                  <a:pt x="40767" y="3647821"/>
                </a:lnTo>
                <a:lnTo>
                  <a:pt x="39750" y="3651123"/>
                </a:lnTo>
                <a:lnTo>
                  <a:pt x="38481" y="3655060"/>
                </a:lnTo>
                <a:lnTo>
                  <a:pt x="37337" y="3658362"/>
                </a:lnTo>
                <a:lnTo>
                  <a:pt x="33781" y="3660140"/>
                </a:lnTo>
                <a:lnTo>
                  <a:pt x="65274" y="3660140"/>
                </a:lnTo>
                <a:lnTo>
                  <a:pt x="72517"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6" name="Graphic 523">
            <a:extLst>
              <a:ext uri="{FF2B5EF4-FFF2-40B4-BE49-F238E27FC236}">
                <a16:creationId xmlns:a16="http://schemas.microsoft.com/office/drawing/2014/main" id="{00000000-0008-0000-0E00-000010000000}"/>
              </a:ext>
            </a:extLst>
          </xdr:cNvPr>
          <xdr:cNvSpPr/>
        </xdr:nvSpPr>
        <xdr:spPr>
          <a:xfrm>
            <a:off x="1362710" y="0"/>
            <a:ext cx="1121410" cy="929640"/>
          </a:xfrm>
          <a:custGeom>
            <a:avLst/>
            <a:gdLst/>
            <a:ahLst/>
            <a:cxnLst/>
            <a:rect l="l" t="t" r="r" b="b"/>
            <a:pathLst>
              <a:path w="1121410" h="929640">
                <a:moveTo>
                  <a:pt x="467995" y="0"/>
                </a:moveTo>
                <a:lnTo>
                  <a:pt x="0" y="0"/>
                </a:lnTo>
                <a:lnTo>
                  <a:pt x="0" y="246380"/>
                </a:lnTo>
                <a:lnTo>
                  <a:pt x="467995" y="246380"/>
                </a:lnTo>
                <a:lnTo>
                  <a:pt x="467995" y="0"/>
                </a:lnTo>
                <a:close/>
              </a:path>
              <a:path w="1121410" h="929640">
                <a:moveTo>
                  <a:pt x="1121410" y="683272"/>
                </a:moveTo>
                <a:lnTo>
                  <a:pt x="839470" y="683272"/>
                </a:lnTo>
                <a:lnTo>
                  <a:pt x="839470" y="929640"/>
                </a:lnTo>
                <a:lnTo>
                  <a:pt x="1121410" y="929640"/>
                </a:lnTo>
                <a:lnTo>
                  <a:pt x="1121410" y="683272"/>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 name="Graphic 524">
            <a:extLst>
              <a:ext uri="{FF2B5EF4-FFF2-40B4-BE49-F238E27FC236}">
                <a16:creationId xmlns:a16="http://schemas.microsoft.com/office/drawing/2014/main" id="{00000000-0008-0000-0E00-000011000000}"/>
              </a:ext>
            </a:extLst>
          </xdr:cNvPr>
          <xdr:cNvSpPr/>
        </xdr:nvSpPr>
        <xdr:spPr>
          <a:xfrm>
            <a:off x="2093595" y="723900"/>
            <a:ext cx="76200" cy="3110230"/>
          </a:xfrm>
          <a:custGeom>
            <a:avLst/>
            <a:gdLst/>
            <a:ahLst/>
            <a:cxnLst/>
            <a:rect l="l" t="t" r="r" b="b"/>
            <a:pathLst>
              <a:path w="76200" h="3110230">
                <a:moveTo>
                  <a:pt x="31750" y="3034029"/>
                </a:moveTo>
                <a:lnTo>
                  <a:pt x="0" y="3034029"/>
                </a:lnTo>
                <a:lnTo>
                  <a:pt x="38100" y="3110229"/>
                </a:lnTo>
                <a:lnTo>
                  <a:pt x="69850" y="3046729"/>
                </a:lnTo>
                <a:lnTo>
                  <a:pt x="31750" y="3046729"/>
                </a:lnTo>
                <a:lnTo>
                  <a:pt x="31750" y="3034029"/>
                </a:lnTo>
                <a:close/>
              </a:path>
              <a:path w="76200" h="3110230">
                <a:moveTo>
                  <a:pt x="44450" y="0"/>
                </a:moveTo>
                <a:lnTo>
                  <a:pt x="31750" y="0"/>
                </a:lnTo>
                <a:lnTo>
                  <a:pt x="31750" y="3046729"/>
                </a:lnTo>
                <a:lnTo>
                  <a:pt x="44450" y="3046729"/>
                </a:lnTo>
                <a:lnTo>
                  <a:pt x="44450" y="0"/>
                </a:lnTo>
                <a:close/>
              </a:path>
              <a:path w="76200" h="3110230">
                <a:moveTo>
                  <a:pt x="76200" y="3034029"/>
                </a:moveTo>
                <a:lnTo>
                  <a:pt x="44450" y="3034029"/>
                </a:lnTo>
                <a:lnTo>
                  <a:pt x="44450" y="3046729"/>
                </a:lnTo>
                <a:lnTo>
                  <a:pt x="69850" y="3046729"/>
                </a:lnTo>
                <a:lnTo>
                  <a:pt x="76200" y="3034029"/>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8" name="Graphic 525">
            <a:extLst>
              <a:ext uri="{FF2B5EF4-FFF2-40B4-BE49-F238E27FC236}">
                <a16:creationId xmlns:a16="http://schemas.microsoft.com/office/drawing/2014/main" id="{00000000-0008-0000-0E00-000012000000}"/>
              </a:ext>
            </a:extLst>
          </xdr:cNvPr>
          <xdr:cNvSpPr/>
        </xdr:nvSpPr>
        <xdr:spPr>
          <a:xfrm>
            <a:off x="1575435" y="2425064"/>
            <a:ext cx="306070" cy="1270"/>
          </a:xfrm>
          <a:custGeom>
            <a:avLst/>
            <a:gdLst/>
            <a:ahLst/>
            <a:cxnLst/>
            <a:rect l="l" t="t" r="r" b="b"/>
            <a:pathLst>
              <a:path w="306070">
                <a:moveTo>
                  <a:pt x="0" y="0"/>
                </a:moveTo>
                <a:lnTo>
                  <a:pt x="306069" y="0"/>
                </a:lnTo>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526">
            <a:extLst>
              <a:ext uri="{FF2B5EF4-FFF2-40B4-BE49-F238E27FC236}">
                <a16:creationId xmlns:a16="http://schemas.microsoft.com/office/drawing/2014/main" id="{00000000-0008-0000-0E00-000013000000}"/>
              </a:ext>
            </a:extLst>
          </xdr:cNvPr>
          <xdr:cNvSpPr/>
        </xdr:nvSpPr>
        <xdr:spPr>
          <a:xfrm>
            <a:off x="1201419" y="228472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0" name="Graphic 527">
            <a:extLst>
              <a:ext uri="{FF2B5EF4-FFF2-40B4-BE49-F238E27FC236}">
                <a16:creationId xmlns:a16="http://schemas.microsoft.com/office/drawing/2014/main" id="{00000000-0008-0000-0E00-000014000000}"/>
              </a:ext>
            </a:extLst>
          </xdr:cNvPr>
          <xdr:cNvSpPr/>
        </xdr:nvSpPr>
        <xdr:spPr>
          <a:xfrm>
            <a:off x="2094864" y="692150"/>
            <a:ext cx="90805" cy="90805"/>
          </a:xfrm>
          <a:custGeom>
            <a:avLst/>
            <a:gdLst/>
            <a:ahLst/>
            <a:cxnLst/>
            <a:rect l="l" t="t" r="r" b="b"/>
            <a:pathLst>
              <a:path w="90805" h="90805">
                <a:moveTo>
                  <a:pt x="45339" y="0"/>
                </a:moveTo>
                <a:lnTo>
                  <a:pt x="27699" y="3567"/>
                </a:lnTo>
                <a:lnTo>
                  <a:pt x="13287" y="13303"/>
                </a:lnTo>
                <a:lnTo>
                  <a:pt x="3565" y="27753"/>
                </a:lnTo>
                <a:lnTo>
                  <a:pt x="0" y="45466"/>
                </a:lnTo>
                <a:lnTo>
                  <a:pt x="3565" y="63105"/>
                </a:lnTo>
                <a:lnTo>
                  <a:pt x="13287" y="77517"/>
                </a:lnTo>
                <a:lnTo>
                  <a:pt x="27699" y="87239"/>
                </a:lnTo>
                <a:lnTo>
                  <a:pt x="45339" y="90804"/>
                </a:lnTo>
                <a:lnTo>
                  <a:pt x="63051" y="87239"/>
                </a:lnTo>
                <a:lnTo>
                  <a:pt x="77501" y="77517"/>
                </a:lnTo>
                <a:lnTo>
                  <a:pt x="87237" y="63105"/>
                </a:lnTo>
                <a:lnTo>
                  <a:pt x="90805" y="45466"/>
                </a:lnTo>
                <a:lnTo>
                  <a:pt x="87237" y="27753"/>
                </a:lnTo>
                <a:lnTo>
                  <a:pt x="77501" y="13303"/>
                </a:lnTo>
                <a:lnTo>
                  <a:pt x="63051" y="3567"/>
                </a:lnTo>
                <a:lnTo>
                  <a:pt x="45339"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1" name="Image 528">
            <a:extLst>
              <a:ext uri="{FF2B5EF4-FFF2-40B4-BE49-F238E27FC236}">
                <a16:creationId xmlns:a16="http://schemas.microsoft.com/office/drawing/2014/main" id="{00000000-0008-0000-0E00-000015000000}"/>
              </a:ext>
            </a:extLst>
          </xdr:cNvPr>
          <xdr:cNvPicPr/>
        </xdr:nvPicPr>
        <xdr:blipFill>
          <a:blip xmlns:r="http://schemas.openxmlformats.org/officeDocument/2006/relationships" r:embed="rId5" cstate="print"/>
          <a:stretch>
            <a:fillRect/>
          </a:stretch>
        </xdr:blipFill>
        <xdr:spPr>
          <a:xfrm>
            <a:off x="2082164" y="666750"/>
            <a:ext cx="90805" cy="90804"/>
          </a:xfrm>
          <a:prstGeom prst="rect">
            <a:avLst/>
          </a:prstGeom>
        </xdr:spPr>
      </xdr:pic>
      <xdr:sp macro="" textlink="">
        <xdr:nvSpPr>
          <xdr:cNvPr id="22" name="Graphic 529">
            <a:extLst>
              <a:ext uri="{FF2B5EF4-FFF2-40B4-BE49-F238E27FC236}">
                <a16:creationId xmlns:a16="http://schemas.microsoft.com/office/drawing/2014/main" id="{00000000-0008-0000-0E00-000016000000}"/>
              </a:ext>
            </a:extLst>
          </xdr:cNvPr>
          <xdr:cNvSpPr/>
        </xdr:nvSpPr>
        <xdr:spPr>
          <a:xfrm>
            <a:off x="2082164" y="666750"/>
            <a:ext cx="90805" cy="90805"/>
          </a:xfrm>
          <a:custGeom>
            <a:avLst/>
            <a:gdLst/>
            <a:ahLst/>
            <a:cxnLst/>
            <a:rect l="l" t="t" r="r" b="b"/>
            <a:pathLst>
              <a:path w="90805" h="90805">
                <a:moveTo>
                  <a:pt x="45339" y="0"/>
                </a:moveTo>
                <a:lnTo>
                  <a:pt x="27699" y="3567"/>
                </a:lnTo>
                <a:lnTo>
                  <a:pt x="13287" y="13303"/>
                </a:lnTo>
                <a:lnTo>
                  <a:pt x="3565" y="27753"/>
                </a:lnTo>
                <a:lnTo>
                  <a:pt x="0" y="45466"/>
                </a:lnTo>
                <a:lnTo>
                  <a:pt x="3565" y="63105"/>
                </a:lnTo>
                <a:lnTo>
                  <a:pt x="13287" y="77517"/>
                </a:lnTo>
                <a:lnTo>
                  <a:pt x="27699" y="87239"/>
                </a:lnTo>
                <a:lnTo>
                  <a:pt x="45339" y="90804"/>
                </a:lnTo>
                <a:lnTo>
                  <a:pt x="63051" y="87239"/>
                </a:lnTo>
                <a:lnTo>
                  <a:pt x="77501" y="77517"/>
                </a:lnTo>
                <a:lnTo>
                  <a:pt x="87237" y="63105"/>
                </a:lnTo>
                <a:lnTo>
                  <a:pt x="90805" y="45466"/>
                </a:lnTo>
                <a:lnTo>
                  <a:pt x="87237" y="27753"/>
                </a:lnTo>
                <a:lnTo>
                  <a:pt x="77501" y="13303"/>
                </a:lnTo>
                <a:lnTo>
                  <a:pt x="63051" y="3567"/>
                </a:lnTo>
                <a:lnTo>
                  <a:pt x="45339"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3" name="Graphic 530">
            <a:extLst>
              <a:ext uri="{FF2B5EF4-FFF2-40B4-BE49-F238E27FC236}">
                <a16:creationId xmlns:a16="http://schemas.microsoft.com/office/drawing/2014/main" id="{00000000-0008-0000-0E00-000017000000}"/>
              </a:ext>
            </a:extLst>
          </xdr:cNvPr>
          <xdr:cNvSpPr/>
        </xdr:nvSpPr>
        <xdr:spPr>
          <a:xfrm>
            <a:off x="2197735" y="68325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4" name="Graphic 531">
            <a:extLst>
              <a:ext uri="{FF2B5EF4-FFF2-40B4-BE49-F238E27FC236}">
                <a16:creationId xmlns:a16="http://schemas.microsoft.com/office/drawing/2014/main" id="{00000000-0008-0000-0E00-000018000000}"/>
              </a:ext>
            </a:extLst>
          </xdr:cNvPr>
          <xdr:cNvSpPr/>
        </xdr:nvSpPr>
        <xdr:spPr>
          <a:xfrm>
            <a:off x="1840229" y="708659"/>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5" name="Image 532">
            <a:extLst>
              <a:ext uri="{FF2B5EF4-FFF2-40B4-BE49-F238E27FC236}">
                <a16:creationId xmlns:a16="http://schemas.microsoft.com/office/drawing/2014/main" id="{00000000-0008-0000-0E00-000019000000}"/>
              </a:ext>
            </a:extLst>
          </xdr:cNvPr>
          <xdr:cNvPicPr/>
        </xdr:nvPicPr>
        <xdr:blipFill>
          <a:blip xmlns:r="http://schemas.openxmlformats.org/officeDocument/2006/relationships" r:embed="rId6" cstate="print"/>
          <a:stretch>
            <a:fillRect/>
          </a:stretch>
        </xdr:blipFill>
        <xdr:spPr>
          <a:xfrm>
            <a:off x="1827529" y="683259"/>
            <a:ext cx="90805" cy="90805"/>
          </a:xfrm>
          <a:prstGeom prst="rect">
            <a:avLst/>
          </a:prstGeom>
        </xdr:spPr>
      </xdr:pic>
      <xdr:sp macro="" textlink="">
        <xdr:nvSpPr>
          <xdr:cNvPr id="26" name="Graphic 533">
            <a:extLst>
              <a:ext uri="{FF2B5EF4-FFF2-40B4-BE49-F238E27FC236}">
                <a16:creationId xmlns:a16="http://schemas.microsoft.com/office/drawing/2014/main" id="{00000000-0008-0000-0E00-00001A000000}"/>
              </a:ext>
            </a:extLst>
          </xdr:cNvPr>
          <xdr:cNvSpPr/>
        </xdr:nvSpPr>
        <xdr:spPr>
          <a:xfrm>
            <a:off x="1827529" y="683259"/>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5" y="45339"/>
                </a:lnTo>
                <a:lnTo>
                  <a:pt x="87237" y="27699"/>
                </a:lnTo>
                <a:lnTo>
                  <a:pt x="77501" y="13287"/>
                </a:lnTo>
                <a:lnTo>
                  <a:pt x="63051" y="3565"/>
                </a:lnTo>
                <a:lnTo>
                  <a:pt x="45338"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7" name="Graphic 534">
            <a:extLst>
              <a:ext uri="{FF2B5EF4-FFF2-40B4-BE49-F238E27FC236}">
                <a16:creationId xmlns:a16="http://schemas.microsoft.com/office/drawing/2014/main" id="{00000000-0008-0000-0E00-00001B000000}"/>
              </a:ext>
            </a:extLst>
          </xdr:cNvPr>
          <xdr:cNvSpPr/>
        </xdr:nvSpPr>
        <xdr:spPr>
          <a:xfrm>
            <a:off x="1877060" y="723900"/>
            <a:ext cx="250190" cy="1270"/>
          </a:xfrm>
          <a:custGeom>
            <a:avLst/>
            <a:gdLst/>
            <a:ahLst/>
            <a:cxnLst/>
            <a:rect l="l" t="t" r="r" b="b"/>
            <a:pathLst>
              <a:path w="250190">
                <a:moveTo>
                  <a:pt x="0" y="0"/>
                </a:moveTo>
                <a:lnTo>
                  <a:pt x="250189"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8" name="Graphic 535">
            <a:extLst>
              <a:ext uri="{FF2B5EF4-FFF2-40B4-BE49-F238E27FC236}">
                <a16:creationId xmlns:a16="http://schemas.microsoft.com/office/drawing/2014/main" id="{00000000-0008-0000-0E00-00001C000000}"/>
              </a:ext>
            </a:extLst>
          </xdr:cNvPr>
          <xdr:cNvSpPr/>
        </xdr:nvSpPr>
        <xdr:spPr>
          <a:xfrm>
            <a:off x="1839595" y="79375"/>
            <a:ext cx="76200" cy="2354580"/>
          </a:xfrm>
          <a:custGeom>
            <a:avLst/>
            <a:gdLst/>
            <a:ahLst/>
            <a:cxnLst/>
            <a:rect l="l" t="t" r="r" b="b"/>
            <a:pathLst>
              <a:path w="76200" h="2354580">
                <a:moveTo>
                  <a:pt x="44450" y="63500"/>
                </a:moveTo>
                <a:lnTo>
                  <a:pt x="31750" y="63500"/>
                </a:lnTo>
                <a:lnTo>
                  <a:pt x="31115" y="2354579"/>
                </a:lnTo>
                <a:lnTo>
                  <a:pt x="43815" y="2354579"/>
                </a:lnTo>
                <a:lnTo>
                  <a:pt x="44450" y="63500"/>
                </a:lnTo>
                <a:close/>
              </a:path>
              <a:path w="76200" h="2354580">
                <a:moveTo>
                  <a:pt x="38100" y="0"/>
                </a:moveTo>
                <a:lnTo>
                  <a:pt x="0" y="76200"/>
                </a:lnTo>
                <a:lnTo>
                  <a:pt x="31746" y="76200"/>
                </a:lnTo>
                <a:lnTo>
                  <a:pt x="31750" y="63500"/>
                </a:lnTo>
                <a:lnTo>
                  <a:pt x="69850" y="63500"/>
                </a:lnTo>
                <a:lnTo>
                  <a:pt x="38100" y="0"/>
                </a:lnTo>
                <a:close/>
              </a:path>
              <a:path w="76200" h="2354580">
                <a:moveTo>
                  <a:pt x="69850" y="63500"/>
                </a:moveTo>
                <a:lnTo>
                  <a:pt x="44450" y="63500"/>
                </a:lnTo>
                <a:lnTo>
                  <a:pt x="44446"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29" name="Graphic 536">
            <a:extLst>
              <a:ext uri="{FF2B5EF4-FFF2-40B4-BE49-F238E27FC236}">
                <a16:creationId xmlns:a16="http://schemas.microsoft.com/office/drawing/2014/main" id="{00000000-0008-0000-0E00-00001D000000}"/>
              </a:ext>
            </a:extLst>
          </xdr:cNvPr>
          <xdr:cNvSpPr/>
        </xdr:nvSpPr>
        <xdr:spPr>
          <a:xfrm>
            <a:off x="1650364" y="1866264"/>
            <a:ext cx="318135" cy="294005"/>
          </a:xfrm>
          <a:custGeom>
            <a:avLst/>
            <a:gdLst/>
            <a:ahLst/>
            <a:cxnLst/>
            <a:rect l="l" t="t" r="r" b="b"/>
            <a:pathLst>
              <a:path w="318135" h="294005">
                <a:moveTo>
                  <a:pt x="318135" y="0"/>
                </a:moveTo>
                <a:lnTo>
                  <a:pt x="0" y="0"/>
                </a:lnTo>
                <a:lnTo>
                  <a:pt x="0" y="294004"/>
                </a:lnTo>
                <a:lnTo>
                  <a:pt x="318135" y="294004"/>
                </a:lnTo>
                <a:lnTo>
                  <a:pt x="31813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0" name="Graphic 537">
            <a:extLst>
              <a:ext uri="{FF2B5EF4-FFF2-40B4-BE49-F238E27FC236}">
                <a16:creationId xmlns:a16="http://schemas.microsoft.com/office/drawing/2014/main" id="{00000000-0008-0000-0E00-00001E000000}"/>
              </a:ext>
            </a:extLst>
          </xdr:cNvPr>
          <xdr:cNvSpPr/>
        </xdr:nvSpPr>
        <xdr:spPr>
          <a:xfrm>
            <a:off x="286384" y="2821304"/>
            <a:ext cx="613410" cy="302260"/>
          </a:xfrm>
          <a:custGeom>
            <a:avLst/>
            <a:gdLst/>
            <a:ahLst/>
            <a:cxnLst/>
            <a:rect l="l" t="t" r="r" b="b"/>
            <a:pathLst>
              <a:path w="613410" h="302260">
                <a:moveTo>
                  <a:pt x="613410" y="0"/>
                </a:moveTo>
                <a:lnTo>
                  <a:pt x="0" y="0"/>
                </a:lnTo>
                <a:lnTo>
                  <a:pt x="0" y="302259"/>
                </a:lnTo>
                <a:lnTo>
                  <a:pt x="613410" y="302259"/>
                </a:lnTo>
                <a:lnTo>
                  <a:pt x="61341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2" name="Textbox 539">
            <a:extLst>
              <a:ext uri="{FF2B5EF4-FFF2-40B4-BE49-F238E27FC236}">
                <a16:creationId xmlns:a16="http://schemas.microsoft.com/office/drawing/2014/main" id="{00000000-0008-0000-0E00-000020000000}"/>
              </a:ext>
            </a:extLst>
          </xdr:cNvPr>
          <xdr:cNvSpPr txBox="1"/>
        </xdr:nvSpPr>
        <xdr:spPr>
          <a:xfrm>
            <a:off x="1666239" y="2529839"/>
            <a:ext cx="325755" cy="246379"/>
          </a:xfrm>
          <a:prstGeom prst="rect">
            <a:avLst/>
          </a:prstGeom>
          <a:solidFill>
            <a:srgbClr val="FFFFFF"/>
          </a:solidFill>
        </xdr:spPr>
        <xdr:txBody>
          <a:bodyPr wrap="square" lIns="0" tIns="0" rIns="0" bIns="0" rtlCol="0">
            <a:noAutofit/>
          </a:bodyPr>
          <a:lstStyle/>
          <a:p>
            <a:pPr marL="91440">
              <a:spcBef>
                <a:spcPts val="380"/>
              </a:spcBef>
              <a:spcAft>
                <a:spcPts val="0"/>
              </a:spcAft>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sp macro="" textlink="">
        <xdr:nvSpPr>
          <xdr:cNvPr id="33" name="Textbox 540">
            <a:extLst>
              <a:ext uri="{FF2B5EF4-FFF2-40B4-BE49-F238E27FC236}">
                <a16:creationId xmlns:a16="http://schemas.microsoft.com/office/drawing/2014/main" id="{00000000-0008-0000-0E00-000021000000}"/>
              </a:ext>
            </a:extLst>
          </xdr:cNvPr>
          <xdr:cNvSpPr txBox="1"/>
        </xdr:nvSpPr>
        <xdr:spPr>
          <a:xfrm>
            <a:off x="1454911" y="73786"/>
            <a:ext cx="286385" cy="140335"/>
          </a:xfrm>
          <a:prstGeom prst="rect">
            <a:avLst/>
          </a:prstGeom>
        </xdr:spPr>
        <xdr:txBody>
          <a:bodyPr wrap="square" lIns="0" tIns="0" rIns="0" bIns="0" rtlCol="0">
            <a:noAutofit/>
          </a:bodyPr>
          <a:lstStyle/>
          <a:p>
            <a:pPr>
              <a:lnSpc>
                <a:spcPts val="1060"/>
              </a:lnSpc>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sp macro="" textlink="">
        <xdr:nvSpPr>
          <xdr:cNvPr id="34" name="Textbox 541">
            <a:extLst>
              <a:ext uri="{FF2B5EF4-FFF2-40B4-BE49-F238E27FC236}">
                <a16:creationId xmlns:a16="http://schemas.microsoft.com/office/drawing/2014/main" id="{00000000-0008-0000-0E00-000022000000}"/>
              </a:ext>
            </a:extLst>
          </xdr:cNvPr>
          <xdr:cNvSpPr txBox="1"/>
        </xdr:nvSpPr>
        <xdr:spPr>
          <a:xfrm>
            <a:off x="1627123" y="686688"/>
            <a:ext cx="80010"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35" name="Textbox 542">
            <a:extLst>
              <a:ext uri="{FF2B5EF4-FFF2-40B4-BE49-F238E27FC236}">
                <a16:creationId xmlns:a16="http://schemas.microsoft.com/office/drawing/2014/main" id="{00000000-0008-0000-0E00-000023000000}"/>
              </a:ext>
            </a:extLst>
          </xdr:cNvPr>
          <xdr:cNvSpPr txBox="1"/>
        </xdr:nvSpPr>
        <xdr:spPr>
          <a:xfrm>
            <a:off x="2301113" y="756793"/>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36" name="Textbox 543">
            <a:extLst>
              <a:ext uri="{FF2B5EF4-FFF2-40B4-BE49-F238E27FC236}">
                <a16:creationId xmlns:a16="http://schemas.microsoft.com/office/drawing/2014/main" id="{00000000-0008-0000-0E00-000024000000}"/>
              </a:ext>
            </a:extLst>
          </xdr:cNvPr>
          <xdr:cNvSpPr txBox="1"/>
        </xdr:nvSpPr>
        <xdr:spPr>
          <a:xfrm>
            <a:off x="1557019" y="1457833"/>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37" name="Textbox 544">
            <a:extLst>
              <a:ext uri="{FF2B5EF4-FFF2-40B4-BE49-F238E27FC236}">
                <a16:creationId xmlns:a16="http://schemas.microsoft.com/office/drawing/2014/main" id="{00000000-0008-0000-0E00-000025000000}"/>
              </a:ext>
            </a:extLst>
          </xdr:cNvPr>
          <xdr:cNvSpPr txBox="1"/>
        </xdr:nvSpPr>
        <xdr:spPr>
          <a:xfrm>
            <a:off x="1759711" y="1939417"/>
            <a:ext cx="132715"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Trebuchet MS" panose="020B0603020202020204" pitchFamily="34" charset="0"/>
                <a:ea typeface="Carlito"/>
                <a:cs typeface="Carlito"/>
              </a:rPr>
              <a:t>θ</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38" name="Textbox 545">
            <a:extLst>
              <a:ext uri="{FF2B5EF4-FFF2-40B4-BE49-F238E27FC236}">
                <a16:creationId xmlns:a16="http://schemas.microsoft.com/office/drawing/2014/main" id="{00000000-0008-0000-0E00-000026000000}"/>
              </a:ext>
            </a:extLst>
          </xdr:cNvPr>
          <xdr:cNvSpPr txBox="1"/>
        </xdr:nvSpPr>
        <xdr:spPr>
          <a:xfrm>
            <a:off x="1314703" y="2358898"/>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grpSp>
    <xdr:clientData/>
  </xdr:twoCellAnchor>
  <xdr:twoCellAnchor>
    <xdr:from>
      <xdr:col>27</xdr:col>
      <xdr:colOff>9525</xdr:colOff>
      <xdr:row>66</xdr:row>
      <xdr:rowOff>9525</xdr:rowOff>
    </xdr:from>
    <xdr:to>
      <xdr:col>32</xdr:col>
      <xdr:colOff>504825</xdr:colOff>
      <xdr:row>86</xdr:row>
      <xdr:rowOff>82550</xdr:rowOff>
    </xdr:to>
    <xdr:grpSp>
      <xdr:nvGrpSpPr>
        <xdr:cNvPr id="22993" name="Group 22992">
          <a:extLst>
            <a:ext uri="{FF2B5EF4-FFF2-40B4-BE49-F238E27FC236}">
              <a16:creationId xmlns:a16="http://schemas.microsoft.com/office/drawing/2014/main" id="{00000000-0008-0000-0E00-0000D1590000}"/>
            </a:ext>
          </a:extLst>
        </xdr:cNvPr>
        <xdr:cNvGrpSpPr>
          <a:grpSpLocks/>
        </xdr:cNvGrpSpPr>
      </xdr:nvGrpSpPr>
      <xdr:grpSpPr>
        <a:xfrm>
          <a:off x="9961245" y="12209145"/>
          <a:ext cx="2705100" cy="3730625"/>
          <a:chOff x="9525" y="9525"/>
          <a:chExt cx="2705100" cy="3730625"/>
        </a:xfrm>
      </xdr:grpSpPr>
      <xdr:sp macro="" textlink="">
        <xdr:nvSpPr>
          <xdr:cNvPr id="22994" name="Graphic 1008">
            <a:extLst>
              <a:ext uri="{FF2B5EF4-FFF2-40B4-BE49-F238E27FC236}">
                <a16:creationId xmlns:a16="http://schemas.microsoft.com/office/drawing/2014/main" id="{00000000-0008-0000-0E00-0000D2590000}"/>
              </a:ext>
            </a:extLst>
          </xdr:cNvPr>
          <xdr:cNvSpPr/>
        </xdr:nvSpPr>
        <xdr:spPr>
          <a:xfrm>
            <a:off x="9525" y="1695450"/>
            <a:ext cx="2705100" cy="2000250"/>
          </a:xfrm>
          <a:custGeom>
            <a:avLst/>
            <a:gdLst/>
            <a:ahLst/>
            <a:cxnLst/>
            <a:rect l="l" t="t" r="r" b="b"/>
            <a:pathLst>
              <a:path w="2705100" h="2000250">
                <a:moveTo>
                  <a:pt x="333375" y="0"/>
                </a:moveTo>
                <a:lnTo>
                  <a:pt x="284104" y="3613"/>
                </a:lnTo>
                <a:lnTo>
                  <a:pt x="237080" y="14112"/>
                </a:lnTo>
                <a:lnTo>
                  <a:pt x="192818" y="30979"/>
                </a:lnTo>
                <a:lnTo>
                  <a:pt x="151834" y="53700"/>
                </a:lnTo>
                <a:lnTo>
                  <a:pt x="114643" y="81760"/>
                </a:lnTo>
                <a:lnTo>
                  <a:pt x="81760" y="114643"/>
                </a:lnTo>
                <a:lnTo>
                  <a:pt x="53700" y="151834"/>
                </a:lnTo>
                <a:lnTo>
                  <a:pt x="30979" y="192818"/>
                </a:lnTo>
                <a:lnTo>
                  <a:pt x="14112" y="237080"/>
                </a:lnTo>
                <a:lnTo>
                  <a:pt x="3613" y="284104"/>
                </a:lnTo>
                <a:lnTo>
                  <a:pt x="0" y="333375"/>
                </a:lnTo>
                <a:lnTo>
                  <a:pt x="0" y="1666875"/>
                </a:lnTo>
                <a:lnTo>
                  <a:pt x="3613" y="1716145"/>
                </a:lnTo>
                <a:lnTo>
                  <a:pt x="14112" y="1763169"/>
                </a:lnTo>
                <a:lnTo>
                  <a:pt x="30979" y="1807431"/>
                </a:lnTo>
                <a:lnTo>
                  <a:pt x="53700" y="1848415"/>
                </a:lnTo>
                <a:lnTo>
                  <a:pt x="81760" y="1885606"/>
                </a:lnTo>
                <a:lnTo>
                  <a:pt x="114643" y="1918489"/>
                </a:lnTo>
                <a:lnTo>
                  <a:pt x="151834" y="1946549"/>
                </a:lnTo>
                <a:lnTo>
                  <a:pt x="192818" y="1969270"/>
                </a:lnTo>
                <a:lnTo>
                  <a:pt x="237080" y="1986137"/>
                </a:lnTo>
                <a:lnTo>
                  <a:pt x="284104" y="1996636"/>
                </a:lnTo>
                <a:lnTo>
                  <a:pt x="333375" y="2000250"/>
                </a:lnTo>
                <a:lnTo>
                  <a:pt x="2371725" y="2000250"/>
                </a:lnTo>
                <a:lnTo>
                  <a:pt x="2420995" y="1996636"/>
                </a:lnTo>
                <a:lnTo>
                  <a:pt x="2468019" y="1986137"/>
                </a:lnTo>
                <a:lnTo>
                  <a:pt x="2512281" y="1969270"/>
                </a:lnTo>
                <a:lnTo>
                  <a:pt x="2553265" y="1946549"/>
                </a:lnTo>
                <a:lnTo>
                  <a:pt x="2590456" y="1918489"/>
                </a:lnTo>
                <a:lnTo>
                  <a:pt x="2623339" y="1885606"/>
                </a:lnTo>
                <a:lnTo>
                  <a:pt x="2651399" y="1848415"/>
                </a:lnTo>
                <a:lnTo>
                  <a:pt x="2674120" y="1807431"/>
                </a:lnTo>
                <a:lnTo>
                  <a:pt x="2690987" y="1763169"/>
                </a:lnTo>
                <a:lnTo>
                  <a:pt x="2701486" y="1716145"/>
                </a:lnTo>
                <a:lnTo>
                  <a:pt x="2705100" y="1666875"/>
                </a:lnTo>
                <a:lnTo>
                  <a:pt x="2705100" y="333375"/>
                </a:lnTo>
                <a:lnTo>
                  <a:pt x="2701486" y="284104"/>
                </a:lnTo>
                <a:lnTo>
                  <a:pt x="2690987" y="237080"/>
                </a:lnTo>
                <a:lnTo>
                  <a:pt x="2674120" y="192818"/>
                </a:lnTo>
                <a:lnTo>
                  <a:pt x="2651399" y="151834"/>
                </a:lnTo>
                <a:lnTo>
                  <a:pt x="2623339" y="114643"/>
                </a:lnTo>
                <a:lnTo>
                  <a:pt x="2590456" y="81760"/>
                </a:lnTo>
                <a:lnTo>
                  <a:pt x="2553265" y="53700"/>
                </a:lnTo>
                <a:lnTo>
                  <a:pt x="2512281" y="30979"/>
                </a:lnTo>
                <a:lnTo>
                  <a:pt x="2468019" y="14112"/>
                </a:lnTo>
                <a:lnTo>
                  <a:pt x="2420995" y="3613"/>
                </a:lnTo>
                <a:lnTo>
                  <a:pt x="2371725" y="0"/>
                </a:lnTo>
                <a:lnTo>
                  <a:pt x="33337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995" name="Graphic 1009">
            <a:extLst>
              <a:ext uri="{FF2B5EF4-FFF2-40B4-BE49-F238E27FC236}">
                <a16:creationId xmlns:a16="http://schemas.microsoft.com/office/drawing/2014/main" id="{00000000-0008-0000-0E00-0000D3590000}"/>
              </a:ext>
            </a:extLst>
          </xdr:cNvPr>
          <xdr:cNvSpPr/>
        </xdr:nvSpPr>
        <xdr:spPr>
          <a:xfrm>
            <a:off x="561975" y="228600"/>
            <a:ext cx="809625" cy="3467100"/>
          </a:xfrm>
          <a:custGeom>
            <a:avLst/>
            <a:gdLst/>
            <a:ahLst/>
            <a:cxnLst/>
            <a:rect l="l" t="t" r="r" b="b"/>
            <a:pathLst>
              <a:path w="809625" h="3467100">
                <a:moveTo>
                  <a:pt x="809625" y="3466465"/>
                </a:moveTo>
                <a:lnTo>
                  <a:pt x="809625" y="1221739"/>
                </a:lnTo>
              </a:path>
              <a:path w="809625" h="3467100">
                <a:moveTo>
                  <a:pt x="0" y="3400425"/>
                </a:moveTo>
                <a:lnTo>
                  <a:pt x="0" y="3467100"/>
                </a:lnTo>
              </a:path>
              <a:path w="809625" h="3467100">
                <a:moveTo>
                  <a:pt x="0" y="0"/>
                </a:moveTo>
                <a:lnTo>
                  <a:pt x="0" y="318135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2996" name="Graphic 1010">
            <a:extLst>
              <a:ext uri="{FF2B5EF4-FFF2-40B4-BE49-F238E27FC236}">
                <a16:creationId xmlns:a16="http://schemas.microsoft.com/office/drawing/2014/main" id="{00000000-0008-0000-0E00-0000D4590000}"/>
              </a:ext>
            </a:extLst>
          </xdr:cNvPr>
          <xdr:cNvSpPr/>
        </xdr:nvSpPr>
        <xdr:spPr>
          <a:xfrm>
            <a:off x="381000" y="3409950"/>
            <a:ext cx="352425" cy="219075"/>
          </a:xfrm>
          <a:custGeom>
            <a:avLst/>
            <a:gdLst/>
            <a:ahLst/>
            <a:cxnLst/>
            <a:rect l="l" t="t" r="r" b="b"/>
            <a:pathLst>
              <a:path w="352425" h="219075">
                <a:moveTo>
                  <a:pt x="352425" y="0"/>
                </a:moveTo>
                <a:lnTo>
                  <a:pt x="0" y="0"/>
                </a:lnTo>
                <a:lnTo>
                  <a:pt x="0" y="219075"/>
                </a:lnTo>
                <a:lnTo>
                  <a:pt x="352425" y="219075"/>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997" name="Graphic 1011">
            <a:extLst>
              <a:ext uri="{FF2B5EF4-FFF2-40B4-BE49-F238E27FC236}">
                <a16:creationId xmlns:a16="http://schemas.microsoft.com/office/drawing/2014/main" id="{00000000-0008-0000-0E00-0000D5590000}"/>
              </a:ext>
            </a:extLst>
          </xdr:cNvPr>
          <xdr:cNvSpPr/>
        </xdr:nvSpPr>
        <xdr:spPr>
          <a:xfrm>
            <a:off x="381000" y="9525"/>
            <a:ext cx="361950" cy="3619500"/>
          </a:xfrm>
          <a:custGeom>
            <a:avLst/>
            <a:gdLst/>
            <a:ahLst/>
            <a:cxnLst/>
            <a:rect l="l" t="t" r="r" b="b"/>
            <a:pathLst>
              <a:path w="361950" h="3619500">
                <a:moveTo>
                  <a:pt x="0" y="3619500"/>
                </a:moveTo>
                <a:lnTo>
                  <a:pt x="352425" y="3619500"/>
                </a:lnTo>
                <a:lnTo>
                  <a:pt x="352425" y="3400425"/>
                </a:lnTo>
                <a:lnTo>
                  <a:pt x="0" y="3400425"/>
                </a:lnTo>
                <a:lnTo>
                  <a:pt x="0" y="3619500"/>
                </a:lnTo>
                <a:close/>
              </a:path>
              <a:path w="361950" h="3619500">
                <a:moveTo>
                  <a:pt x="9525" y="219075"/>
                </a:moveTo>
                <a:lnTo>
                  <a:pt x="361950" y="219075"/>
                </a:lnTo>
                <a:lnTo>
                  <a:pt x="361950" y="0"/>
                </a:lnTo>
                <a:lnTo>
                  <a:pt x="9525" y="0"/>
                </a:lnTo>
                <a:lnTo>
                  <a:pt x="9525" y="219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998" name="Graphic 1012">
            <a:extLst>
              <a:ext uri="{FF2B5EF4-FFF2-40B4-BE49-F238E27FC236}">
                <a16:creationId xmlns:a16="http://schemas.microsoft.com/office/drawing/2014/main" id="{00000000-0008-0000-0E00-0000D6590000}"/>
              </a:ext>
            </a:extLst>
          </xdr:cNvPr>
          <xdr:cNvSpPr/>
        </xdr:nvSpPr>
        <xdr:spPr>
          <a:xfrm>
            <a:off x="76200" y="3220085"/>
            <a:ext cx="238125" cy="266065"/>
          </a:xfrm>
          <a:custGeom>
            <a:avLst/>
            <a:gdLst/>
            <a:ahLst/>
            <a:cxnLst/>
            <a:rect l="l" t="t" r="r" b="b"/>
            <a:pathLst>
              <a:path w="238125" h="266065">
                <a:moveTo>
                  <a:pt x="238125" y="0"/>
                </a:moveTo>
                <a:lnTo>
                  <a:pt x="0" y="0"/>
                </a:lnTo>
                <a:lnTo>
                  <a:pt x="0" y="266064"/>
                </a:lnTo>
                <a:lnTo>
                  <a:pt x="238125" y="266064"/>
                </a:lnTo>
                <a:lnTo>
                  <a:pt x="2381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999" name="Graphic 1013">
            <a:extLst>
              <a:ext uri="{FF2B5EF4-FFF2-40B4-BE49-F238E27FC236}">
                <a16:creationId xmlns:a16="http://schemas.microsoft.com/office/drawing/2014/main" id="{00000000-0008-0000-0E00-0000D7590000}"/>
              </a:ext>
            </a:extLst>
          </xdr:cNvPr>
          <xdr:cNvSpPr/>
        </xdr:nvSpPr>
        <xdr:spPr>
          <a:xfrm>
            <a:off x="561975" y="57150"/>
            <a:ext cx="1809750" cy="1638300"/>
          </a:xfrm>
          <a:custGeom>
            <a:avLst/>
            <a:gdLst/>
            <a:ahLst/>
            <a:cxnLst/>
            <a:rect l="l" t="t" r="r" b="b"/>
            <a:pathLst>
              <a:path w="1809750" h="1638300">
                <a:moveTo>
                  <a:pt x="1809750" y="1152525"/>
                </a:moveTo>
                <a:lnTo>
                  <a:pt x="0" y="66675"/>
                </a:lnTo>
              </a:path>
              <a:path w="1809750" h="1638300">
                <a:moveTo>
                  <a:pt x="1809750" y="1638300"/>
                </a:moveTo>
                <a:lnTo>
                  <a:pt x="1809750" y="0"/>
                </a:lnTo>
              </a:path>
            </a:pathLst>
          </a:custGeom>
          <a:ln w="635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00" name="Graphic 1014">
            <a:extLst>
              <a:ext uri="{FF2B5EF4-FFF2-40B4-BE49-F238E27FC236}">
                <a16:creationId xmlns:a16="http://schemas.microsoft.com/office/drawing/2014/main" id="{00000000-0008-0000-0E00-0000D8590000}"/>
              </a:ext>
            </a:extLst>
          </xdr:cNvPr>
          <xdr:cNvSpPr/>
        </xdr:nvSpPr>
        <xdr:spPr>
          <a:xfrm>
            <a:off x="1346200" y="285686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01" name="Image 1015">
            <a:extLst>
              <a:ext uri="{FF2B5EF4-FFF2-40B4-BE49-F238E27FC236}">
                <a16:creationId xmlns:a16="http://schemas.microsoft.com/office/drawing/2014/main" id="{00000000-0008-0000-0E00-0000D9590000}"/>
              </a:ext>
            </a:extLst>
          </xdr:cNvPr>
          <xdr:cNvPicPr/>
        </xdr:nvPicPr>
        <xdr:blipFill>
          <a:blip xmlns:r="http://schemas.openxmlformats.org/officeDocument/2006/relationships" r:embed="rId7" cstate="print"/>
          <a:stretch>
            <a:fillRect/>
          </a:stretch>
        </xdr:blipFill>
        <xdr:spPr>
          <a:xfrm>
            <a:off x="1333500" y="2831464"/>
            <a:ext cx="71754" cy="64135"/>
          </a:xfrm>
          <a:prstGeom prst="rect">
            <a:avLst/>
          </a:prstGeom>
        </xdr:spPr>
      </xdr:pic>
      <xdr:sp macro="" textlink="">
        <xdr:nvSpPr>
          <xdr:cNvPr id="23002" name="Graphic 1016">
            <a:extLst>
              <a:ext uri="{FF2B5EF4-FFF2-40B4-BE49-F238E27FC236}">
                <a16:creationId xmlns:a16="http://schemas.microsoft.com/office/drawing/2014/main" id="{00000000-0008-0000-0E00-0000DA590000}"/>
              </a:ext>
            </a:extLst>
          </xdr:cNvPr>
          <xdr:cNvSpPr/>
        </xdr:nvSpPr>
        <xdr:spPr>
          <a:xfrm>
            <a:off x="1333500" y="283146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03" name="Graphic 1017">
            <a:extLst>
              <a:ext uri="{FF2B5EF4-FFF2-40B4-BE49-F238E27FC236}">
                <a16:creationId xmlns:a16="http://schemas.microsoft.com/office/drawing/2014/main" id="{00000000-0008-0000-0E00-0000DB590000}"/>
              </a:ext>
            </a:extLst>
          </xdr:cNvPr>
          <xdr:cNvSpPr/>
        </xdr:nvSpPr>
        <xdr:spPr>
          <a:xfrm>
            <a:off x="1051560" y="2750820"/>
            <a:ext cx="224790" cy="229870"/>
          </a:xfrm>
          <a:custGeom>
            <a:avLst/>
            <a:gdLst/>
            <a:ahLst/>
            <a:cxnLst/>
            <a:rect l="l" t="t" r="r" b="b"/>
            <a:pathLst>
              <a:path w="224790" h="229870">
                <a:moveTo>
                  <a:pt x="224789" y="0"/>
                </a:moveTo>
                <a:lnTo>
                  <a:pt x="0" y="0"/>
                </a:lnTo>
                <a:lnTo>
                  <a:pt x="0" y="229870"/>
                </a:lnTo>
                <a:lnTo>
                  <a:pt x="224789" y="229870"/>
                </a:lnTo>
                <a:lnTo>
                  <a:pt x="22478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04" name="Graphic 1018">
            <a:extLst>
              <a:ext uri="{FF2B5EF4-FFF2-40B4-BE49-F238E27FC236}">
                <a16:creationId xmlns:a16="http://schemas.microsoft.com/office/drawing/2014/main" id="{00000000-0008-0000-0E00-0000DC590000}"/>
              </a:ext>
            </a:extLst>
          </xdr:cNvPr>
          <xdr:cNvSpPr/>
        </xdr:nvSpPr>
        <xdr:spPr>
          <a:xfrm>
            <a:off x="1355725" y="260921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05" name="Image 1019">
            <a:extLst>
              <a:ext uri="{FF2B5EF4-FFF2-40B4-BE49-F238E27FC236}">
                <a16:creationId xmlns:a16="http://schemas.microsoft.com/office/drawing/2014/main" id="{00000000-0008-0000-0E00-0000DD590000}"/>
              </a:ext>
            </a:extLst>
          </xdr:cNvPr>
          <xdr:cNvPicPr/>
        </xdr:nvPicPr>
        <xdr:blipFill>
          <a:blip xmlns:r="http://schemas.openxmlformats.org/officeDocument/2006/relationships" r:embed="rId7" cstate="print"/>
          <a:stretch>
            <a:fillRect/>
          </a:stretch>
        </xdr:blipFill>
        <xdr:spPr>
          <a:xfrm>
            <a:off x="1343025" y="2583814"/>
            <a:ext cx="71754" cy="64135"/>
          </a:xfrm>
          <a:prstGeom prst="rect">
            <a:avLst/>
          </a:prstGeom>
        </xdr:spPr>
      </xdr:pic>
      <xdr:sp macro="" textlink="">
        <xdr:nvSpPr>
          <xdr:cNvPr id="23006" name="Graphic 1020">
            <a:extLst>
              <a:ext uri="{FF2B5EF4-FFF2-40B4-BE49-F238E27FC236}">
                <a16:creationId xmlns:a16="http://schemas.microsoft.com/office/drawing/2014/main" id="{00000000-0008-0000-0E00-0000DE590000}"/>
              </a:ext>
            </a:extLst>
          </xdr:cNvPr>
          <xdr:cNvSpPr/>
        </xdr:nvSpPr>
        <xdr:spPr>
          <a:xfrm>
            <a:off x="1343025" y="258381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07" name="Graphic 1021">
            <a:extLst>
              <a:ext uri="{FF2B5EF4-FFF2-40B4-BE49-F238E27FC236}">
                <a16:creationId xmlns:a16="http://schemas.microsoft.com/office/drawing/2014/main" id="{00000000-0008-0000-0E00-0000DF590000}"/>
              </a:ext>
            </a:extLst>
          </xdr:cNvPr>
          <xdr:cNvSpPr/>
        </xdr:nvSpPr>
        <xdr:spPr>
          <a:xfrm>
            <a:off x="937260" y="2496820"/>
            <a:ext cx="358140" cy="229870"/>
          </a:xfrm>
          <a:custGeom>
            <a:avLst/>
            <a:gdLst/>
            <a:ahLst/>
            <a:cxnLst/>
            <a:rect l="l" t="t" r="r" b="b"/>
            <a:pathLst>
              <a:path w="358140" h="229870">
                <a:moveTo>
                  <a:pt x="358139" y="0"/>
                </a:moveTo>
                <a:lnTo>
                  <a:pt x="0" y="0"/>
                </a:lnTo>
                <a:lnTo>
                  <a:pt x="0" y="229870"/>
                </a:lnTo>
                <a:lnTo>
                  <a:pt x="358139" y="229870"/>
                </a:lnTo>
                <a:lnTo>
                  <a:pt x="3581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08" name="Graphic 1022">
            <a:extLst>
              <a:ext uri="{FF2B5EF4-FFF2-40B4-BE49-F238E27FC236}">
                <a16:creationId xmlns:a16="http://schemas.microsoft.com/office/drawing/2014/main" id="{00000000-0008-0000-0E00-0000E0590000}"/>
              </a:ext>
            </a:extLst>
          </xdr:cNvPr>
          <xdr:cNvSpPr/>
        </xdr:nvSpPr>
        <xdr:spPr>
          <a:xfrm>
            <a:off x="1355725" y="3676015"/>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09" name="Image 1023">
            <a:extLst>
              <a:ext uri="{FF2B5EF4-FFF2-40B4-BE49-F238E27FC236}">
                <a16:creationId xmlns:a16="http://schemas.microsoft.com/office/drawing/2014/main" id="{00000000-0008-0000-0E00-0000E1590000}"/>
              </a:ext>
            </a:extLst>
          </xdr:cNvPr>
          <xdr:cNvPicPr/>
        </xdr:nvPicPr>
        <xdr:blipFill>
          <a:blip xmlns:r="http://schemas.openxmlformats.org/officeDocument/2006/relationships" r:embed="rId8" cstate="print"/>
          <a:stretch>
            <a:fillRect/>
          </a:stretch>
        </xdr:blipFill>
        <xdr:spPr>
          <a:xfrm>
            <a:off x="1343025" y="3650615"/>
            <a:ext cx="71754" cy="64135"/>
          </a:xfrm>
          <a:prstGeom prst="rect">
            <a:avLst/>
          </a:prstGeom>
        </xdr:spPr>
      </xdr:pic>
      <xdr:sp macro="" textlink="">
        <xdr:nvSpPr>
          <xdr:cNvPr id="23010" name="Graphic 1024">
            <a:extLst>
              <a:ext uri="{FF2B5EF4-FFF2-40B4-BE49-F238E27FC236}">
                <a16:creationId xmlns:a16="http://schemas.microsoft.com/office/drawing/2014/main" id="{00000000-0008-0000-0E00-0000E2590000}"/>
              </a:ext>
            </a:extLst>
          </xdr:cNvPr>
          <xdr:cNvSpPr/>
        </xdr:nvSpPr>
        <xdr:spPr>
          <a:xfrm>
            <a:off x="1343025" y="3650615"/>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11" name="Graphic 1025">
            <a:extLst>
              <a:ext uri="{FF2B5EF4-FFF2-40B4-BE49-F238E27FC236}">
                <a16:creationId xmlns:a16="http://schemas.microsoft.com/office/drawing/2014/main" id="{00000000-0008-0000-0E00-0000E3590000}"/>
              </a:ext>
            </a:extLst>
          </xdr:cNvPr>
          <xdr:cNvSpPr/>
        </xdr:nvSpPr>
        <xdr:spPr>
          <a:xfrm>
            <a:off x="1346200" y="1475739"/>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12" name="Image 1026">
            <a:extLst>
              <a:ext uri="{FF2B5EF4-FFF2-40B4-BE49-F238E27FC236}">
                <a16:creationId xmlns:a16="http://schemas.microsoft.com/office/drawing/2014/main" id="{00000000-0008-0000-0E00-0000E4590000}"/>
              </a:ext>
            </a:extLst>
          </xdr:cNvPr>
          <xdr:cNvPicPr/>
        </xdr:nvPicPr>
        <xdr:blipFill>
          <a:blip xmlns:r="http://schemas.openxmlformats.org/officeDocument/2006/relationships" r:embed="rId7" cstate="print"/>
          <a:stretch>
            <a:fillRect/>
          </a:stretch>
        </xdr:blipFill>
        <xdr:spPr>
          <a:xfrm>
            <a:off x="1333500" y="1450339"/>
            <a:ext cx="71754" cy="64135"/>
          </a:xfrm>
          <a:prstGeom prst="rect">
            <a:avLst/>
          </a:prstGeom>
        </xdr:spPr>
      </xdr:pic>
      <xdr:sp macro="" textlink="">
        <xdr:nvSpPr>
          <xdr:cNvPr id="23013" name="Graphic 1027">
            <a:extLst>
              <a:ext uri="{FF2B5EF4-FFF2-40B4-BE49-F238E27FC236}">
                <a16:creationId xmlns:a16="http://schemas.microsoft.com/office/drawing/2014/main" id="{00000000-0008-0000-0E00-0000E5590000}"/>
              </a:ext>
            </a:extLst>
          </xdr:cNvPr>
          <xdr:cNvSpPr/>
        </xdr:nvSpPr>
        <xdr:spPr>
          <a:xfrm>
            <a:off x="1333500" y="1450339"/>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14" name="Graphic 1028">
            <a:extLst>
              <a:ext uri="{FF2B5EF4-FFF2-40B4-BE49-F238E27FC236}">
                <a16:creationId xmlns:a16="http://schemas.microsoft.com/office/drawing/2014/main" id="{00000000-0008-0000-0E00-0000E6590000}"/>
              </a:ext>
            </a:extLst>
          </xdr:cNvPr>
          <xdr:cNvSpPr/>
        </xdr:nvSpPr>
        <xdr:spPr>
          <a:xfrm>
            <a:off x="1529714" y="2847975"/>
            <a:ext cx="76200" cy="847090"/>
          </a:xfrm>
          <a:custGeom>
            <a:avLst/>
            <a:gdLst/>
            <a:ahLst/>
            <a:cxnLst/>
            <a:rect l="l" t="t" r="r" b="b"/>
            <a:pathLst>
              <a:path w="76200" h="847090">
                <a:moveTo>
                  <a:pt x="28575" y="770889"/>
                </a:moveTo>
                <a:lnTo>
                  <a:pt x="0" y="770889"/>
                </a:lnTo>
                <a:lnTo>
                  <a:pt x="38100" y="847089"/>
                </a:lnTo>
                <a:lnTo>
                  <a:pt x="69850" y="783589"/>
                </a:lnTo>
                <a:lnTo>
                  <a:pt x="28575" y="783589"/>
                </a:lnTo>
                <a:lnTo>
                  <a:pt x="28575" y="770889"/>
                </a:lnTo>
                <a:close/>
              </a:path>
              <a:path w="76200" h="847090">
                <a:moveTo>
                  <a:pt x="47625" y="63500"/>
                </a:moveTo>
                <a:lnTo>
                  <a:pt x="28575" y="63500"/>
                </a:lnTo>
                <a:lnTo>
                  <a:pt x="28575" y="783589"/>
                </a:lnTo>
                <a:lnTo>
                  <a:pt x="47625" y="783589"/>
                </a:lnTo>
                <a:lnTo>
                  <a:pt x="47625" y="63500"/>
                </a:lnTo>
                <a:close/>
              </a:path>
              <a:path w="76200" h="847090">
                <a:moveTo>
                  <a:pt x="76200" y="770889"/>
                </a:moveTo>
                <a:lnTo>
                  <a:pt x="47625" y="770889"/>
                </a:lnTo>
                <a:lnTo>
                  <a:pt x="47625" y="783589"/>
                </a:lnTo>
                <a:lnTo>
                  <a:pt x="69850" y="783589"/>
                </a:lnTo>
                <a:lnTo>
                  <a:pt x="76200" y="770889"/>
                </a:lnTo>
                <a:close/>
              </a:path>
              <a:path w="76200" h="847090">
                <a:moveTo>
                  <a:pt x="38100" y="0"/>
                </a:moveTo>
                <a:lnTo>
                  <a:pt x="0" y="76200"/>
                </a:lnTo>
                <a:lnTo>
                  <a:pt x="28575" y="76200"/>
                </a:lnTo>
                <a:lnTo>
                  <a:pt x="28575" y="63500"/>
                </a:lnTo>
                <a:lnTo>
                  <a:pt x="69850" y="63500"/>
                </a:lnTo>
                <a:lnTo>
                  <a:pt x="38100" y="0"/>
                </a:lnTo>
                <a:close/>
              </a:path>
              <a:path w="76200" h="84709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3015" name="Graphic 1029">
            <a:extLst>
              <a:ext uri="{FF2B5EF4-FFF2-40B4-BE49-F238E27FC236}">
                <a16:creationId xmlns:a16="http://schemas.microsoft.com/office/drawing/2014/main" id="{00000000-0008-0000-0E00-0000E7590000}"/>
              </a:ext>
            </a:extLst>
          </xdr:cNvPr>
          <xdr:cNvSpPr/>
        </xdr:nvSpPr>
        <xdr:spPr>
          <a:xfrm>
            <a:off x="1634489" y="3104514"/>
            <a:ext cx="523875" cy="304800"/>
          </a:xfrm>
          <a:custGeom>
            <a:avLst/>
            <a:gdLst/>
            <a:ahLst/>
            <a:cxnLst/>
            <a:rect l="l" t="t" r="r" b="b"/>
            <a:pathLst>
              <a:path w="523875" h="304800">
                <a:moveTo>
                  <a:pt x="523875" y="0"/>
                </a:moveTo>
                <a:lnTo>
                  <a:pt x="0" y="0"/>
                </a:lnTo>
                <a:lnTo>
                  <a:pt x="0" y="304800"/>
                </a:lnTo>
                <a:lnTo>
                  <a:pt x="523875" y="304800"/>
                </a:lnTo>
                <a:lnTo>
                  <a:pt x="5238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16" name="Graphic 1030">
            <a:extLst>
              <a:ext uri="{FF2B5EF4-FFF2-40B4-BE49-F238E27FC236}">
                <a16:creationId xmlns:a16="http://schemas.microsoft.com/office/drawing/2014/main" id="{00000000-0008-0000-0E00-0000E8590000}"/>
              </a:ext>
            </a:extLst>
          </xdr:cNvPr>
          <xdr:cNvSpPr/>
        </xdr:nvSpPr>
        <xdr:spPr>
          <a:xfrm>
            <a:off x="805815" y="3409315"/>
            <a:ext cx="76200" cy="285750"/>
          </a:xfrm>
          <a:custGeom>
            <a:avLst/>
            <a:gdLst/>
            <a:ahLst/>
            <a:cxnLst/>
            <a:rect l="l" t="t" r="r" b="b"/>
            <a:pathLst>
              <a:path w="76200" h="285750">
                <a:moveTo>
                  <a:pt x="28575" y="209550"/>
                </a:moveTo>
                <a:lnTo>
                  <a:pt x="0" y="209550"/>
                </a:lnTo>
                <a:lnTo>
                  <a:pt x="38100" y="285750"/>
                </a:lnTo>
                <a:lnTo>
                  <a:pt x="69850" y="222250"/>
                </a:lnTo>
                <a:lnTo>
                  <a:pt x="28575" y="222250"/>
                </a:lnTo>
                <a:lnTo>
                  <a:pt x="28575" y="209550"/>
                </a:lnTo>
                <a:close/>
              </a:path>
              <a:path w="76200" h="285750">
                <a:moveTo>
                  <a:pt x="47625" y="63500"/>
                </a:moveTo>
                <a:lnTo>
                  <a:pt x="28575" y="63500"/>
                </a:lnTo>
                <a:lnTo>
                  <a:pt x="28575" y="222250"/>
                </a:lnTo>
                <a:lnTo>
                  <a:pt x="47625" y="222250"/>
                </a:lnTo>
                <a:lnTo>
                  <a:pt x="47625" y="63500"/>
                </a:lnTo>
                <a:close/>
              </a:path>
              <a:path w="76200" h="285750">
                <a:moveTo>
                  <a:pt x="76200" y="209550"/>
                </a:moveTo>
                <a:lnTo>
                  <a:pt x="47625" y="209550"/>
                </a:lnTo>
                <a:lnTo>
                  <a:pt x="47625" y="222250"/>
                </a:lnTo>
                <a:lnTo>
                  <a:pt x="69850" y="222250"/>
                </a:lnTo>
                <a:lnTo>
                  <a:pt x="76200" y="209550"/>
                </a:lnTo>
                <a:close/>
              </a:path>
              <a:path w="76200" h="285750">
                <a:moveTo>
                  <a:pt x="38100" y="0"/>
                </a:moveTo>
                <a:lnTo>
                  <a:pt x="0" y="76200"/>
                </a:lnTo>
                <a:lnTo>
                  <a:pt x="28575" y="76200"/>
                </a:lnTo>
                <a:lnTo>
                  <a:pt x="28575" y="63500"/>
                </a:lnTo>
                <a:lnTo>
                  <a:pt x="69850" y="63500"/>
                </a:lnTo>
                <a:lnTo>
                  <a:pt x="38100" y="0"/>
                </a:lnTo>
                <a:close/>
              </a:path>
              <a:path w="76200" h="28575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3017" name="Graphic 1031">
            <a:extLst>
              <a:ext uri="{FF2B5EF4-FFF2-40B4-BE49-F238E27FC236}">
                <a16:creationId xmlns:a16="http://schemas.microsoft.com/office/drawing/2014/main" id="{00000000-0008-0000-0E00-0000E9590000}"/>
              </a:ext>
            </a:extLst>
          </xdr:cNvPr>
          <xdr:cNvSpPr/>
        </xdr:nvSpPr>
        <xdr:spPr>
          <a:xfrm>
            <a:off x="895350" y="3399790"/>
            <a:ext cx="476250" cy="228600"/>
          </a:xfrm>
          <a:custGeom>
            <a:avLst/>
            <a:gdLst/>
            <a:ahLst/>
            <a:cxnLst/>
            <a:rect l="l" t="t" r="r" b="b"/>
            <a:pathLst>
              <a:path w="476250" h="228600">
                <a:moveTo>
                  <a:pt x="476250" y="0"/>
                </a:moveTo>
                <a:lnTo>
                  <a:pt x="0" y="0"/>
                </a:lnTo>
                <a:lnTo>
                  <a:pt x="0" y="228600"/>
                </a:lnTo>
                <a:lnTo>
                  <a:pt x="476250" y="228600"/>
                </a:lnTo>
                <a:lnTo>
                  <a:pt x="4762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18" name="Textbox 1032">
            <a:extLst>
              <a:ext uri="{FF2B5EF4-FFF2-40B4-BE49-F238E27FC236}">
                <a16:creationId xmlns:a16="http://schemas.microsoft.com/office/drawing/2014/main" id="{00000000-0008-0000-0E00-0000EA590000}"/>
              </a:ext>
            </a:extLst>
          </xdr:cNvPr>
          <xdr:cNvSpPr txBox="1"/>
        </xdr:nvSpPr>
        <xdr:spPr>
          <a:xfrm>
            <a:off x="112648" y="82550"/>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23019" name="Textbox 1033">
            <a:extLst>
              <a:ext uri="{FF2B5EF4-FFF2-40B4-BE49-F238E27FC236}">
                <a16:creationId xmlns:a16="http://schemas.microsoft.com/office/drawing/2014/main" id="{00000000-0008-0000-0E00-0000EB590000}"/>
              </a:ext>
            </a:extLst>
          </xdr:cNvPr>
          <xdr:cNvSpPr txBox="1"/>
        </xdr:nvSpPr>
        <xdr:spPr>
          <a:xfrm>
            <a:off x="1086485" y="146215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020" name="Textbox 1034">
            <a:extLst>
              <a:ext uri="{FF2B5EF4-FFF2-40B4-BE49-F238E27FC236}">
                <a16:creationId xmlns:a16="http://schemas.microsoft.com/office/drawing/2014/main" id="{00000000-0008-0000-0E00-0000EC590000}"/>
              </a:ext>
            </a:extLst>
          </xdr:cNvPr>
          <xdr:cNvSpPr txBox="1"/>
        </xdr:nvSpPr>
        <xdr:spPr>
          <a:xfrm>
            <a:off x="1030097" y="2570098"/>
            <a:ext cx="170180" cy="39497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a:p>
            <a:pPr marL="67945">
              <a:lnSpc>
                <a:spcPts val="1325"/>
              </a:lnSpc>
              <a:spcBef>
                <a:spcPts val="660"/>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21" name="Textbox 1035">
            <a:extLst>
              <a:ext uri="{FF2B5EF4-FFF2-40B4-BE49-F238E27FC236}">
                <a16:creationId xmlns:a16="http://schemas.microsoft.com/office/drawing/2014/main" id="{00000000-0008-0000-0E00-0000ED590000}"/>
              </a:ext>
            </a:extLst>
          </xdr:cNvPr>
          <xdr:cNvSpPr txBox="1"/>
        </xdr:nvSpPr>
        <xdr:spPr>
          <a:xfrm>
            <a:off x="1726819" y="3178175"/>
            <a:ext cx="334010"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4.5</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022" name="Textbox 1036">
            <a:extLst>
              <a:ext uri="{FF2B5EF4-FFF2-40B4-BE49-F238E27FC236}">
                <a16:creationId xmlns:a16="http://schemas.microsoft.com/office/drawing/2014/main" id="{00000000-0008-0000-0E00-0000EE590000}"/>
              </a:ext>
            </a:extLst>
          </xdr:cNvPr>
          <xdr:cNvSpPr txBox="1"/>
        </xdr:nvSpPr>
        <xdr:spPr>
          <a:xfrm>
            <a:off x="158369" y="3293998"/>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23" name="Textbox 1037">
            <a:extLst>
              <a:ext uri="{FF2B5EF4-FFF2-40B4-BE49-F238E27FC236}">
                <a16:creationId xmlns:a16="http://schemas.microsoft.com/office/drawing/2014/main" id="{00000000-0008-0000-0E00-0000EF590000}"/>
              </a:ext>
            </a:extLst>
          </xdr:cNvPr>
          <xdr:cNvSpPr txBox="1"/>
        </xdr:nvSpPr>
        <xdr:spPr>
          <a:xfrm>
            <a:off x="987425" y="3474084"/>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2</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grpSp>
    <xdr:clientData/>
  </xdr:twoCellAnchor>
  <xdr:twoCellAnchor>
    <xdr:from>
      <xdr:col>25</xdr:col>
      <xdr:colOff>327660</xdr:colOff>
      <xdr:row>67</xdr:row>
      <xdr:rowOff>114300</xdr:rowOff>
    </xdr:from>
    <xdr:to>
      <xdr:col>26</xdr:col>
      <xdr:colOff>114300</xdr:colOff>
      <xdr:row>87</xdr:row>
      <xdr:rowOff>28575</xdr:rowOff>
    </xdr:to>
    <xdr:sp macro="" textlink="">
      <xdr:nvSpPr>
        <xdr:cNvPr id="23055" name="Graphic 1038">
          <a:extLst>
            <a:ext uri="{FF2B5EF4-FFF2-40B4-BE49-F238E27FC236}">
              <a16:creationId xmlns:a16="http://schemas.microsoft.com/office/drawing/2014/main" id="{00000000-0008-0000-0E00-00000F5A0000}"/>
            </a:ext>
          </a:extLst>
        </xdr:cNvPr>
        <xdr:cNvSpPr>
          <a:spLocks/>
        </xdr:cNvSpPr>
      </xdr:nvSpPr>
      <xdr:spPr>
        <a:xfrm flipH="1">
          <a:off x="8298180" y="12268200"/>
          <a:ext cx="213360" cy="3571875"/>
        </a:xfrm>
        <a:custGeom>
          <a:avLst/>
          <a:gdLst/>
          <a:ahLst/>
          <a:cxnLst/>
          <a:rect l="l" t="t" r="r" b="b"/>
          <a:pathLst>
            <a:path w="76200" h="3571875">
              <a:moveTo>
                <a:pt x="28575" y="3495675"/>
              </a:moveTo>
              <a:lnTo>
                <a:pt x="0" y="3495675"/>
              </a:lnTo>
              <a:lnTo>
                <a:pt x="38100" y="3571875"/>
              </a:lnTo>
              <a:lnTo>
                <a:pt x="69850" y="3508375"/>
              </a:lnTo>
              <a:lnTo>
                <a:pt x="28575" y="3508375"/>
              </a:lnTo>
              <a:lnTo>
                <a:pt x="28575" y="3495675"/>
              </a:lnTo>
              <a:close/>
            </a:path>
            <a:path w="76200" h="3571875">
              <a:moveTo>
                <a:pt x="47625" y="63500"/>
              </a:moveTo>
              <a:lnTo>
                <a:pt x="28575" y="63500"/>
              </a:lnTo>
              <a:lnTo>
                <a:pt x="28575" y="3508375"/>
              </a:lnTo>
              <a:lnTo>
                <a:pt x="47625" y="3508375"/>
              </a:lnTo>
              <a:lnTo>
                <a:pt x="47625" y="63500"/>
              </a:lnTo>
              <a:close/>
            </a:path>
            <a:path w="76200" h="3571875">
              <a:moveTo>
                <a:pt x="76200" y="3495675"/>
              </a:moveTo>
              <a:lnTo>
                <a:pt x="47625" y="3495675"/>
              </a:lnTo>
              <a:lnTo>
                <a:pt x="47625" y="3508375"/>
              </a:lnTo>
              <a:lnTo>
                <a:pt x="69850" y="3508375"/>
              </a:lnTo>
              <a:lnTo>
                <a:pt x="76200" y="3495675"/>
              </a:lnTo>
              <a:close/>
            </a:path>
            <a:path w="76200" h="3571875">
              <a:moveTo>
                <a:pt x="38100" y="0"/>
              </a:moveTo>
              <a:lnTo>
                <a:pt x="0" y="76200"/>
              </a:lnTo>
              <a:lnTo>
                <a:pt x="28575" y="76200"/>
              </a:lnTo>
              <a:lnTo>
                <a:pt x="28575" y="63500"/>
              </a:lnTo>
              <a:lnTo>
                <a:pt x="69850" y="63500"/>
              </a:lnTo>
              <a:lnTo>
                <a:pt x="38100" y="0"/>
              </a:lnTo>
              <a:close/>
            </a:path>
            <a:path w="76200" h="3571875">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clientData/>
  </xdr:twoCellAnchor>
  <xdr:twoCellAnchor>
    <xdr:from>
      <xdr:col>4</xdr:col>
      <xdr:colOff>146685</xdr:colOff>
      <xdr:row>89</xdr:row>
      <xdr:rowOff>9525</xdr:rowOff>
    </xdr:from>
    <xdr:to>
      <xdr:col>15</xdr:col>
      <xdr:colOff>70485</xdr:colOff>
      <xdr:row>109</xdr:row>
      <xdr:rowOff>83185</xdr:rowOff>
    </xdr:to>
    <xdr:grpSp>
      <xdr:nvGrpSpPr>
        <xdr:cNvPr id="23056" name="Group 23055">
          <a:extLst>
            <a:ext uri="{FF2B5EF4-FFF2-40B4-BE49-F238E27FC236}">
              <a16:creationId xmlns:a16="http://schemas.microsoft.com/office/drawing/2014/main" id="{00000000-0008-0000-0E00-0000105A0000}"/>
            </a:ext>
          </a:extLst>
        </xdr:cNvPr>
        <xdr:cNvGrpSpPr>
          <a:grpSpLocks/>
        </xdr:cNvGrpSpPr>
      </xdr:nvGrpSpPr>
      <xdr:grpSpPr>
        <a:xfrm>
          <a:off x="1541145" y="16415385"/>
          <a:ext cx="3886200" cy="3731260"/>
          <a:chOff x="9525" y="9525"/>
          <a:chExt cx="2705100" cy="3731260"/>
        </a:xfrm>
      </xdr:grpSpPr>
      <xdr:sp macro="" textlink="">
        <xdr:nvSpPr>
          <xdr:cNvPr id="23058" name="Graphic 1042">
            <a:extLst>
              <a:ext uri="{FF2B5EF4-FFF2-40B4-BE49-F238E27FC236}">
                <a16:creationId xmlns:a16="http://schemas.microsoft.com/office/drawing/2014/main" id="{00000000-0008-0000-0E00-0000125A0000}"/>
              </a:ext>
            </a:extLst>
          </xdr:cNvPr>
          <xdr:cNvSpPr/>
        </xdr:nvSpPr>
        <xdr:spPr>
          <a:xfrm>
            <a:off x="9525" y="1695450"/>
            <a:ext cx="2705100" cy="2000250"/>
          </a:xfrm>
          <a:custGeom>
            <a:avLst/>
            <a:gdLst/>
            <a:ahLst/>
            <a:cxnLst/>
            <a:rect l="l" t="t" r="r" b="b"/>
            <a:pathLst>
              <a:path w="2705100" h="2000250">
                <a:moveTo>
                  <a:pt x="333375" y="0"/>
                </a:moveTo>
                <a:lnTo>
                  <a:pt x="284104" y="3613"/>
                </a:lnTo>
                <a:lnTo>
                  <a:pt x="237080" y="14112"/>
                </a:lnTo>
                <a:lnTo>
                  <a:pt x="192818" y="30979"/>
                </a:lnTo>
                <a:lnTo>
                  <a:pt x="151834" y="53700"/>
                </a:lnTo>
                <a:lnTo>
                  <a:pt x="114643" y="81760"/>
                </a:lnTo>
                <a:lnTo>
                  <a:pt x="81760" y="114643"/>
                </a:lnTo>
                <a:lnTo>
                  <a:pt x="53700" y="151834"/>
                </a:lnTo>
                <a:lnTo>
                  <a:pt x="30979" y="192818"/>
                </a:lnTo>
                <a:lnTo>
                  <a:pt x="14112" y="237080"/>
                </a:lnTo>
                <a:lnTo>
                  <a:pt x="3613" y="284104"/>
                </a:lnTo>
                <a:lnTo>
                  <a:pt x="0" y="333375"/>
                </a:lnTo>
                <a:lnTo>
                  <a:pt x="0" y="1666875"/>
                </a:lnTo>
                <a:lnTo>
                  <a:pt x="3613" y="1716145"/>
                </a:lnTo>
                <a:lnTo>
                  <a:pt x="14112" y="1763169"/>
                </a:lnTo>
                <a:lnTo>
                  <a:pt x="30979" y="1807431"/>
                </a:lnTo>
                <a:lnTo>
                  <a:pt x="53700" y="1848415"/>
                </a:lnTo>
                <a:lnTo>
                  <a:pt x="81760" y="1885606"/>
                </a:lnTo>
                <a:lnTo>
                  <a:pt x="114643" y="1918489"/>
                </a:lnTo>
                <a:lnTo>
                  <a:pt x="151834" y="1946549"/>
                </a:lnTo>
                <a:lnTo>
                  <a:pt x="192818" y="1969270"/>
                </a:lnTo>
                <a:lnTo>
                  <a:pt x="237080" y="1986137"/>
                </a:lnTo>
                <a:lnTo>
                  <a:pt x="284104" y="1996636"/>
                </a:lnTo>
                <a:lnTo>
                  <a:pt x="333375" y="2000250"/>
                </a:lnTo>
                <a:lnTo>
                  <a:pt x="2371725" y="2000250"/>
                </a:lnTo>
                <a:lnTo>
                  <a:pt x="2420995" y="1996636"/>
                </a:lnTo>
                <a:lnTo>
                  <a:pt x="2468019" y="1986137"/>
                </a:lnTo>
                <a:lnTo>
                  <a:pt x="2512281" y="1969270"/>
                </a:lnTo>
                <a:lnTo>
                  <a:pt x="2553265" y="1946549"/>
                </a:lnTo>
                <a:lnTo>
                  <a:pt x="2590456" y="1918489"/>
                </a:lnTo>
                <a:lnTo>
                  <a:pt x="2623339" y="1885606"/>
                </a:lnTo>
                <a:lnTo>
                  <a:pt x="2651399" y="1848415"/>
                </a:lnTo>
                <a:lnTo>
                  <a:pt x="2674120" y="1807431"/>
                </a:lnTo>
                <a:lnTo>
                  <a:pt x="2690987" y="1763169"/>
                </a:lnTo>
                <a:lnTo>
                  <a:pt x="2701486" y="1716145"/>
                </a:lnTo>
                <a:lnTo>
                  <a:pt x="2705100" y="1666875"/>
                </a:lnTo>
                <a:lnTo>
                  <a:pt x="2705100" y="333375"/>
                </a:lnTo>
                <a:lnTo>
                  <a:pt x="2701486" y="284104"/>
                </a:lnTo>
                <a:lnTo>
                  <a:pt x="2690987" y="237080"/>
                </a:lnTo>
                <a:lnTo>
                  <a:pt x="2674120" y="192818"/>
                </a:lnTo>
                <a:lnTo>
                  <a:pt x="2651399" y="151834"/>
                </a:lnTo>
                <a:lnTo>
                  <a:pt x="2623339" y="114643"/>
                </a:lnTo>
                <a:lnTo>
                  <a:pt x="2590456" y="81760"/>
                </a:lnTo>
                <a:lnTo>
                  <a:pt x="2553265" y="53700"/>
                </a:lnTo>
                <a:lnTo>
                  <a:pt x="2512281" y="30979"/>
                </a:lnTo>
                <a:lnTo>
                  <a:pt x="2468019" y="14112"/>
                </a:lnTo>
                <a:lnTo>
                  <a:pt x="2420995" y="3613"/>
                </a:lnTo>
                <a:lnTo>
                  <a:pt x="2371725" y="0"/>
                </a:lnTo>
                <a:lnTo>
                  <a:pt x="33337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59" name="Graphic 1043">
            <a:extLst>
              <a:ext uri="{FF2B5EF4-FFF2-40B4-BE49-F238E27FC236}">
                <a16:creationId xmlns:a16="http://schemas.microsoft.com/office/drawing/2014/main" id="{00000000-0008-0000-0E00-0000135A0000}"/>
              </a:ext>
            </a:extLst>
          </xdr:cNvPr>
          <xdr:cNvSpPr/>
        </xdr:nvSpPr>
        <xdr:spPr>
          <a:xfrm>
            <a:off x="561975" y="228600"/>
            <a:ext cx="809625" cy="3467100"/>
          </a:xfrm>
          <a:custGeom>
            <a:avLst/>
            <a:gdLst/>
            <a:ahLst/>
            <a:cxnLst/>
            <a:rect l="l" t="t" r="r" b="b"/>
            <a:pathLst>
              <a:path w="809625" h="3467100">
                <a:moveTo>
                  <a:pt x="809625" y="3467100"/>
                </a:moveTo>
                <a:lnTo>
                  <a:pt x="809625" y="1222375"/>
                </a:lnTo>
              </a:path>
              <a:path w="809625" h="3467100">
                <a:moveTo>
                  <a:pt x="0" y="3133725"/>
                </a:moveTo>
                <a:lnTo>
                  <a:pt x="0" y="3467100"/>
                </a:lnTo>
              </a:path>
              <a:path w="809625" h="3467100">
                <a:moveTo>
                  <a:pt x="0" y="0"/>
                </a:moveTo>
                <a:lnTo>
                  <a:pt x="0" y="291465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3060" name="Graphic 1044">
            <a:extLst>
              <a:ext uri="{FF2B5EF4-FFF2-40B4-BE49-F238E27FC236}">
                <a16:creationId xmlns:a16="http://schemas.microsoft.com/office/drawing/2014/main" id="{00000000-0008-0000-0E00-0000145A0000}"/>
              </a:ext>
            </a:extLst>
          </xdr:cNvPr>
          <xdr:cNvSpPr/>
        </xdr:nvSpPr>
        <xdr:spPr>
          <a:xfrm>
            <a:off x="381000" y="3143250"/>
            <a:ext cx="352425" cy="219075"/>
          </a:xfrm>
          <a:custGeom>
            <a:avLst/>
            <a:gdLst/>
            <a:ahLst/>
            <a:cxnLst/>
            <a:rect l="l" t="t" r="r" b="b"/>
            <a:pathLst>
              <a:path w="352425" h="219075">
                <a:moveTo>
                  <a:pt x="352425" y="0"/>
                </a:moveTo>
                <a:lnTo>
                  <a:pt x="0" y="0"/>
                </a:lnTo>
                <a:lnTo>
                  <a:pt x="0" y="219075"/>
                </a:lnTo>
                <a:lnTo>
                  <a:pt x="352425" y="219075"/>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61" name="Graphic 1045">
            <a:extLst>
              <a:ext uri="{FF2B5EF4-FFF2-40B4-BE49-F238E27FC236}">
                <a16:creationId xmlns:a16="http://schemas.microsoft.com/office/drawing/2014/main" id="{00000000-0008-0000-0E00-0000155A0000}"/>
              </a:ext>
            </a:extLst>
          </xdr:cNvPr>
          <xdr:cNvSpPr/>
        </xdr:nvSpPr>
        <xdr:spPr>
          <a:xfrm>
            <a:off x="381000" y="9525"/>
            <a:ext cx="361950" cy="3352800"/>
          </a:xfrm>
          <a:custGeom>
            <a:avLst/>
            <a:gdLst/>
            <a:ahLst/>
            <a:cxnLst/>
            <a:rect l="l" t="t" r="r" b="b"/>
            <a:pathLst>
              <a:path w="361950" h="3352800">
                <a:moveTo>
                  <a:pt x="0" y="3352800"/>
                </a:moveTo>
                <a:lnTo>
                  <a:pt x="352425" y="3352800"/>
                </a:lnTo>
                <a:lnTo>
                  <a:pt x="352425" y="3133725"/>
                </a:lnTo>
                <a:lnTo>
                  <a:pt x="0" y="3133725"/>
                </a:lnTo>
                <a:lnTo>
                  <a:pt x="0" y="3352800"/>
                </a:lnTo>
                <a:close/>
              </a:path>
              <a:path w="361950" h="3352800">
                <a:moveTo>
                  <a:pt x="9525" y="219075"/>
                </a:moveTo>
                <a:lnTo>
                  <a:pt x="361950" y="219075"/>
                </a:lnTo>
                <a:lnTo>
                  <a:pt x="361950" y="0"/>
                </a:lnTo>
                <a:lnTo>
                  <a:pt x="9525" y="0"/>
                </a:lnTo>
                <a:lnTo>
                  <a:pt x="9525" y="219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62" name="Graphic 1046">
            <a:extLst>
              <a:ext uri="{FF2B5EF4-FFF2-40B4-BE49-F238E27FC236}">
                <a16:creationId xmlns:a16="http://schemas.microsoft.com/office/drawing/2014/main" id="{00000000-0008-0000-0E00-0000165A0000}"/>
              </a:ext>
            </a:extLst>
          </xdr:cNvPr>
          <xdr:cNvSpPr/>
        </xdr:nvSpPr>
        <xdr:spPr>
          <a:xfrm>
            <a:off x="85725" y="3096260"/>
            <a:ext cx="238125" cy="266065"/>
          </a:xfrm>
          <a:custGeom>
            <a:avLst/>
            <a:gdLst/>
            <a:ahLst/>
            <a:cxnLst/>
            <a:rect l="l" t="t" r="r" b="b"/>
            <a:pathLst>
              <a:path w="238125" h="266065">
                <a:moveTo>
                  <a:pt x="238125" y="0"/>
                </a:moveTo>
                <a:lnTo>
                  <a:pt x="0" y="0"/>
                </a:lnTo>
                <a:lnTo>
                  <a:pt x="0" y="266064"/>
                </a:lnTo>
                <a:lnTo>
                  <a:pt x="238125" y="266064"/>
                </a:lnTo>
                <a:lnTo>
                  <a:pt x="2381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63" name="Graphic 1047">
            <a:extLst>
              <a:ext uri="{FF2B5EF4-FFF2-40B4-BE49-F238E27FC236}">
                <a16:creationId xmlns:a16="http://schemas.microsoft.com/office/drawing/2014/main" id="{00000000-0008-0000-0E00-0000175A0000}"/>
              </a:ext>
            </a:extLst>
          </xdr:cNvPr>
          <xdr:cNvSpPr/>
        </xdr:nvSpPr>
        <xdr:spPr>
          <a:xfrm>
            <a:off x="561975" y="57150"/>
            <a:ext cx="1809750" cy="1638300"/>
          </a:xfrm>
          <a:custGeom>
            <a:avLst/>
            <a:gdLst/>
            <a:ahLst/>
            <a:cxnLst/>
            <a:rect l="l" t="t" r="r" b="b"/>
            <a:pathLst>
              <a:path w="1809750" h="1638300">
                <a:moveTo>
                  <a:pt x="1809750" y="1152525"/>
                </a:moveTo>
                <a:lnTo>
                  <a:pt x="0" y="66675"/>
                </a:lnTo>
              </a:path>
              <a:path w="1809750" h="1638300">
                <a:moveTo>
                  <a:pt x="1809750" y="1638300"/>
                </a:moveTo>
                <a:lnTo>
                  <a:pt x="1809750" y="0"/>
                </a:lnTo>
              </a:path>
            </a:pathLst>
          </a:custGeom>
          <a:ln w="635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64" name="Graphic 1048">
            <a:extLst>
              <a:ext uri="{FF2B5EF4-FFF2-40B4-BE49-F238E27FC236}">
                <a16:creationId xmlns:a16="http://schemas.microsoft.com/office/drawing/2014/main" id="{00000000-0008-0000-0E00-0000185A0000}"/>
              </a:ext>
            </a:extLst>
          </xdr:cNvPr>
          <xdr:cNvSpPr/>
        </xdr:nvSpPr>
        <xdr:spPr>
          <a:xfrm>
            <a:off x="1346200" y="28575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65" name="Image 1049">
            <a:extLst>
              <a:ext uri="{FF2B5EF4-FFF2-40B4-BE49-F238E27FC236}">
                <a16:creationId xmlns:a16="http://schemas.microsoft.com/office/drawing/2014/main" id="{00000000-0008-0000-0E00-0000195A0000}"/>
              </a:ext>
            </a:extLst>
          </xdr:cNvPr>
          <xdr:cNvPicPr/>
        </xdr:nvPicPr>
        <xdr:blipFill>
          <a:blip xmlns:r="http://schemas.openxmlformats.org/officeDocument/2006/relationships" r:embed="rId9" cstate="print"/>
          <a:stretch>
            <a:fillRect/>
          </a:stretch>
        </xdr:blipFill>
        <xdr:spPr>
          <a:xfrm>
            <a:off x="1333500" y="2832100"/>
            <a:ext cx="71754" cy="64134"/>
          </a:xfrm>
          <a:prstGeom prst="rect">
            <a:avLst/>
          </a:prstGeom>
        </xdr:spPr>
      </xdr:pic>
      <xdr:sp macro="" textlink="">
        <xdr:nvSpPr>
          <xdr:cNvPr id="23066" name="Graphic 1050">
            <a:extLst>
              <a:ext uri="{FF2B5EF4-FFF2-40B4-BE49-F238E27FC236}">
                <a16:creationId xmlns:a16="http://schemas.microsoft.com/office/drawing/2014/main" id="{00000000-0008-0000-0E00-00001A5A0000}"/>
              </a:ext>
            </a:extLst>
          </xdr:cNvPr>
          <xdr:cNvSpPr/>
        </xdr:nvSpPr>
        <xdr:spPr>
          <a:xfrm>
            <a:off x="1333500" y="28321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67" name="Graphic 1051">
            <a:extLst>
              <a:ext uri="{FF2B5EF4-FFF2-40B4-BE49-F238E27FC236}">
                <a16:creationId xmlns:a16="http://schemas.microsoft.com/office/drawing/2014/main" id="{00000000-0008-0000-0E00-00001B5A0000}"/>
              </a:ext>
            </a:extLst>
          </xdr:cNvPr>
          <xdr:cNvSpPr/>
        </xdr:nvSpPr>
        <xdr:spPr>
          <a:xfrm>
            <a:off x="1051560" y="2751454"/>
            <a:ext cx="224790" cy="229870"/>
          </a:xfrm>
          <a:custGeom>
            <a:avLst/>
            <a:gdLst/>
            <a:ahLst/>
            <a:cxnLst/>
            <a:rect l="l" t="t" r="r" b="b"/>
            <a:pathLst>
              <a:path w="224790" h="229870">
                <a:moveTo>
                  <a:pt x="224789" y="0"/>
                </a:moveTo>
                <a:lnTo>
                  <a:pt x="0" y="0"/>
                </a:lnTo>
                <a:lnTo>
                  <a:pt x="0" y="229870"/>
                </a:lnTo>
                <a:lnTo>
                  <a:pt x="224789" y="229870"/>
                </a:lnTo>
                <a:lnTo>
                  <a:pt x="22478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68" name="Graphic 1052">
            <a:extLst>
              <a:ext uri="{FF2B5EF4-FFF2-40B4-BE49-F238E27FC236}">
                <a16:creationId xmlns:a16="http://schemas.microsoft.com/office/drawing/2014/main" id="{00000000-0008-0000-0E00-00001C5A0000}"/>
              </a:ext>
            </a:extLst>
          </xdr:cNvPr>
          <xdr:cNvSpPr/>
        </xdr:nvSpPr>
        <xdr:spPr>
          <a:xfrm>
            <a:off x="1355725" y="26098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69" name="Image 1053">
            <a:extLst>
              <a:ext uri="{FF2B5EF4-FFF2-40B4-BE49-F238E27FC236}">
                <a16:creationId xmlns:a16="http://schemas.microsoft.com/office/drawing/2014/main" id="{00000000-0008-0000-0E00-00001D5A0000}"/>
              </a:ext>
            </a:extLst>
          </xdr:cNvPr>
          <xdr:cNvPicPr/>
        </xdr:nvPicPr>
        <xdr:blipFill>
          <a:blip xmlns:r="http://schemas.openxmlformats.org/officeDocument/2006/relationships" r:embed="rId7" cstate="print"/>
          <a:stretch>
            <a:fillRect/>
          </a:stretch>
        </xdr:blipFill>
        <xdr:spPr>
          <a:xfrm>
            <a:off x="1343025" y="2584450"/>
            <a:ext cx="71754" cy="64134"/>
          </a:xfrm>
          <a:prstGeom prst="rect">
            <a:avLst/>
          </a:prstGeom>
        </xdr:spPr>
      </xdr:pic>
      <xdr:sp macro="" textlink="">
        <xdr:nvSpPr>
          <xdr:cNvPr id="23070" name="Graphic 1054">
            <a:extLst>
              <a:ext uri="{FF2B5EF4-FFF2-40B4-BE49-F238E27FC236}">
                <a16:creationId xmlns:a16="http://schemas.microsoft.com/office/drawing/2014/main" id="{00000000-0008-0000-0E00-00001E5A0000}"/>
              </a:ext>
            </a:extLst>
          </xdr:cNvPr>
          <xdr:cNvSpPr/>
        </xdr:nvSpPr>
        <xdr:spPr>
          <a:xfrm>
            <a:off x="1343025" y="25844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71" name="Graphic 1055">
            <a:extLst>
              <a:ext uri="{FF2B5EF4-FFF2-40B4-BE49-F238E27FC236}">
                <a16:creationId xmlns:a16="http://schemas.microsoft.com/office/drawing/2014/main" id="{00000000-0008-0000-0E00-00001F5A0000}"/>
              </a:ext>
            </a:extLst>
          </xdr:cNvPr>
          <xdr:cNvSpPr/>
        </xdr:nvSpPr>
        <xdr:spPr>
          <a:xfrm>
            <a:off x="937260" y="2497454"/>
            <a:ext cx="358140" cy="229870"/>
          </a:xfrm>
          <a:custGeom>
            <a:avLst/>
            <a:gdLst/>
            <a:ahLst/>
            <a:cxnLst/>
            <a:rect l="l" t="t" r="r" b="b"/>
            <a:pathLst>
              <a:path w="358140" h="229870">
                <a:moveTo>
                  <a:pt x="358139" y="0"/>
                </a:moveTo>
                <a:lnTo>
                  <a:pt x="0" y="0"/>
                </a:lnTo>
                <a:lnTo>
                  <a:pt x="0" y="229870"/>
                </a:lnTo>
                <a:lnTo>
                  <a:pt x="358139" y="229870"/>
                </a:lnTo>
                <a:lnTo>
                  <a:pt x="3581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72" name="Graphic 1056">
            <a:extLst>
              <a:ext uri="{FF2B5EF4-FFF2-40B4-BE49-F238E27FC236}">
                <a16:creationId xmlns:a16="http://schemas.microsoft.com/office/drawing/2014/main" id="{00000000-0008-0000-0E00-0000205A0000}"/>
              </a:ext>
            </a:extLst>
          </xdr:cNvPr>
          <xdr:cNvSpPr/>
        </xdr:nvSpPr>
        <xdr:spPr>
          <a:xfrm>
            <a:off x="1355725" y="36766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73" name="Image 1057">
            <a:extLst>
              <a:ext uri="{FF2B5EF4-FFF2-40B4-BE49-F238E27FC236}">
                <a16:creationId xmlns:a16="http://schemas.microsoft.com/office/drawing/2014/main" id="{00000000-0008-0000-0E00-0000215A0000}"/>
              </a:ext>
            </a:extLst>
          </xdr:cNvPr>
          <xdr:cNvPicPr/>
        </xdr:nvPicPr>
        <xdr:blipFill>
          <a:blip xmlns:r="http://schemas.openxmlformats.org/officeDocument/2006/relationships" r:embed="rId8" cstate="print"/>
          <a:stretch>
            <a:fillRect/>
          </a:stretch>
        </xdr:blipFill>
        <xdr:spPr>
          <a:xfrm>
            <a:off x="1343025" y="3651250"/>
            <a:ext cx="71754" cy="64134"/>
          </a:xfrm>
          <a:prstGeom prst="rect">
            <a:avLst/>
          </a:prstGeom>
        </xdr:spPr>
      </xdr:pic>
      <xdr:sp macro="" textlink="">
        <xdr:nvSpPr>
          <xdr:cNvPr id="23074" name="Graphic 1058">
            <a:extLst>
              <a:ext uri="{FF2B5EF4-FFF2-40B4-BE49-F238E27FC236}">
                <a16:creationId xmlns:a16="http://schemas.microsoft.com/office/drawing/2014/main" id="{00000000-0008-0000-0E00-0000225A0000}"/>
              </a:ext>
            </a:extLst>
          </xdr:cNvPr>
          <xdr:cNvSpPr/>
        </xdr:nvSpPr>
        <xdr:spPr>
          <a:xfrm>
            <a:off x="1343025" y="36512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75" name="Graphic 1059">
            <a:extLst>
              <a:ext uri="{FF2B5EF4-FFF2-40B4-BE49-F238E27FC236}">
                <a16:creationId xmlns:a16="http://schemas.microsoft.com/office/drawing/2014/main" id="{00000000-0008-0000-0E00-0000235A0000}"/>
              </a:ext>
            </a:extLst>
          </xdr:cNvPr>
          <xdr:cNvSpPr/>
        </xdr:nvSpPr>
        <xdr:spPr>
          <a:xfrm>
            <a:off x="1346200" y="147637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76" name="Image 1060">
            <a:extLst>
              <a:ext uri="{FF2B5EF4-FFF2-40B4-BE49-F238E27FC236}">
                <a16:creationId xmlns:a16="http://schemas.microsoft.com/office/drawing/2014/main" id="{00000000-0008-0000-0E00-0000245A0000}"/>
              </a:ext>
            </a:extLst>
          </xdr:cNvPr>
          <xdr:cNvPicPr/>
        </xdr:nvPicPr>
        <xdr:blipFill>
          <a:blip xmlns:r="http://schemas.openxmlformats.org/officeDocument/2006/relationships" r:embed="rId7" cstate="print"/>
          <a:stretch>
            <a:fillRect/>
          </a:stretch>
        </xdr:blipFill>
        <xdr:spPr>
          <a:xfrm>
            <a:off x="1333500" y="1450975"/>
            <a:ext cx="71754" cy="64134"/>
          </a:xfrm>
          <a:prstGeom prst="rect">
            <a:avLst/>
          </a:prstGeom>
        </xdr:spPr>
      </xdr:pic>
      <xdr:sp macro="" textlink="">
        <xdr:nvSpPr>
          <xdr:cNvPr id="23077" name="Graphic 1061">
            <a:extLst>
              <a:ext uri="{FF2B5EF4-FFF2-40B4-BE49-F238E27FC236}">
                <a16:creationId xmlns:a16="http://schemas.microsoft.com/office/drawing/2014/main" id="{00000000-0008-0000-0E00-0000255A0000}"/>
              </a:ext>
            </a:extLst>
          </xdr:cNvPr>
          <xdr:cNvSpPr/>
        </xdr:nvSpPr>
        <xdr:spPr>
          <a:xfrm>
            <a:off x="1333500" y="145097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78" name="Graphic 1062">
            <a:extLst>
              <a:ext uri="{FF2B5EF4-FFF2-40B4-BE49-F238E27FC236}">
                <a16:creationId xmlns:a16="http://schemas.microsoft.com/office/drawing/2014/main" id="{00000000-0008-0000-0E00-0000265A0000}"/>
              </a:ext>
            </a:extLst>
          </xdr:cNvPr>
          <xdr:cNvSpPr/>
        </xdr:nvSpPr>
        <xdr:spPr>
          <a:xfrm>
            <a:off x="1529714" y="2848610"/>
            <a:ext cx="76200" cy="847090"/>
          </a:xfrm>
          <a:custGeom>
            <a:avLst/>
            <a:gdLst/>
            <a:ahLst/>
            <a:cxnLst/>
            <a:rect l="l" t="t" r="r" b="b"/>
            <a:pathLst>
              <a:path w="76200" h="847090">
                <a:moveTo>
                  <a:pt x="28575" y="770890"/>
                </a:moveTo>
                <a:lnTo>
                  <a:pt x="0" y="770890"/>
                </a:lnTo>
                <a:lnTo>
                  <a:pt x="38100" y="847090"/>
                </a:lnTo>
                <a:lnTo>
                  <a:pt x="69850" y="783590"/>
                </a:lnTo>
                <a:lnTo>
                  <a:pt x="28575" y="783590"/>
                </a:lnTo>
                <a:lnTo>
                  <a:pt x="28575" y="770890"/>
                </a:lnTo>
                <a:close/>
              </a:path>
              <a:path w="76200" h="847090">
                <a:moveTo>
                  <a:pt x="47625" y="63500"/>
                </a:moveTo>
                <a:lnTo>
                  <a:pt x="28575" y="63500"/>
                </a:lnTo>
                <a:lnTo>
                  <a:pt x="28575" y="783590"/>
                </a:lnTo>
                <a:lnTo>
                  <a:pt x="47625" y="783590"/>
                </a:lnTo>
                <a:lnTo>
                  <a:pt x="47625" y="63500"/>
                </a:lnTo>
                <a:close/>
              </a:path>
              <a:path w="76200" h="847090">
                <a:moveTo>
                  <a:pt x="76200" y="770890"/>
                </a:moveTo>
                <a:lnTo>
                  <a:pt x="47625" y="770890"/>
                </a:lnTo>
                <a:lnTo>
                  <a:pt x="47625" y="783590"/>
                </a:lnTo>
                <a:lnTo>
                  <a:pt x="69850" y="783590"/>
                </a:lnTo>
                <a:lnTo>
                  <a:pt x="76200" y="770890"/>
                </a:lnTo>
                <a:close/>
              </a:path>
              <a:path w="76200" h="847090">
                <a:moveTo>
                  <a:pt x="38100" y="0"/>
                </a:moveTo>
                <a:lnTo>
                  <a:pt x="0" y="76200"/>
                </a:lnTo>
                <a:lnTo>
                  <a:pt x="28575" y="76200"/>
                </a:lnTo>
                <a:lnTo>
                  <a:pt x="28575" y="63500"/>
                </a:lnTo>
                <a:lnTo>
                  <a:pt x="69850" y="63500"/>
                </a:lnTo>
                <a:lnTo>
                  <a:pt x="38100" y="0"/>
                </a:lnTo>
                <a:close/>
              </a:path>
              <a:path w="76200" h="84709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3079" name="Graphic 1063">
            <a:extLst>
              <a:ext uri="{FF2B5EF4-FFF2-40B4-BE49-F238E27FC236}">
                <a16:creationId xmlns:a16="http://schemas.microsoft.com/office/drawing/2014/main" id="{00000000-0008-0000-0E00-0000275A0000}"/>
              </a:ext>
            </a:extLst>
          </xdr:cNvPr>
          <xdr:cNvSpPr/>
        </xdr:nvSpPr>
        <xdr:spPr>
          <a:xfrm>
            <a:off x="1634489" y="3105150"/>
            <a:ext cx="523875" cy="304800"/>
          </a:xfrm>
          <a:custGeom>
            <a:avLst/>
            <a:gdLst/>
            <a:ahLst/>
            <a:cxnLst/>
            <a:rect l="l" t="t" r="r" b="b"/>
            <a:pathLst>
              <a:path w="523875" h="304800">
                <a:moveTo>
                  <a:pt x="523875" y="0"/>
                </a:moveTo>
                <a:lnTo>
                  <a:pt x="0" y="0"/>
                </a:lnTo>
                <a:lnTo>
                  <a:pt x="0" y="304800"/>
                </a:lnTo>
                <a:lnTo>
                  <a:pt x="523875" y="304800"/>
                </a:lnTo>
                <a:lnTo>
                  <a:pt x="5238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80" name="Graphic 1064">
            <a:extLst>
              <a:ext uri="{FF2B5EF4-FFF2-40B4-BE49-F238E27FC236}">
                <a16:creationId xmlns:a16="http://schemas.microsoft.com/office/drawing/2014/main" id="{00000000-0008-0000-0E00-0000285A0000}"/>
              </a:ext>
            </a:extLst>
          </xdr:cNvPr>
          <xdr:cNvSpPr/>
        </xdr:nvSpPr>
        <xdr:spPr>
          <a:xfrm>
            <a:off x="805941" y="3220085"/>
            <a:ext cx="76835" cy="475615"/>
          </a:xfrm>
          <a:custGeom>
            <a:avLst/>
            <a:gdLst/>
            <a:ahLst/>
            <a:cxnLst/>
            <a:rect l="l" t="t" r="r" b="b"/>
            <a:pathLst>
              <a:path w="76835" h="475615">
                <a:moveTo>
                  <a:pt x="28942" y="399415"/>
                </a:moveTo>
                <a:lnTo>
                  <a:pt x="381" y="399415"/>
                </a:lnTo>
                <a:lnTo>
                  <a:pt x="38608" y="475615"/>
                </a:lnTo>
                <a:lnTo>
                  <a:pt x="70252" y="412115"/>
                </a:lnTo>
                <a:lnTo>
                  <a:pt x="28956" y="412115"/>
                </a:lnTo>
                <a:lnTo>
                  <a:pt x="28942" y="399415"/>
                </a:lnTo>
                <a:close/>
              </a:path>
              <a:path w="76835" h="475615">
                <a:moveTo>
                  <a:pt x="47625" y="63500"/>
                </a:moveTo>
                <a:lnTo>
                  <a:pt x="28575" y="63500"/>
                </a:lnTo>
                <a:lnTo>
                  <a:pt x="28956" y="412115"/>
                </a:lnTo>
                <a:lnTo>
                  <a:pt x="48006" y="412115"/>
                </a:lnTo>
                <a:lnTo>
                  <a:pt x="47625" y="63500"/>
                </a:lnTo>
                <a:close/>
              </a:path>
              <a:path w="76835" h="475615">
                <a:moveTo>
                  <a:pt x="76581" y="399415"/>
                </a:moveTo>
                <a:lnTo>
                  <a:pt x="47992" y="399415"/>
                </a:lnTo>
                <a:lnTo>
                  <a:pt x="48006" y="412115"/>
                </a:lnTo>
                <a:lnTo>
                  <a:pt x="70252" y="412115"/>
                </a:lnTo>
                <a:lnTo>
                  <a:pt x="76581" y="399415"/>
                </a:lnTo>
                <a:close/>
              </a:path>
              <a:path w="76835" h="475615">
                <a:moveTo>
                  <a:pt x="37973" y="0"/>
                </a:moveTo>
                <a:lnTo>
                  <a:pt x="0" y="76200"/>
                </a:lnTo>
                <a:lnTo>
                  <a:pt x="28588" y="76200"/>
                </a:lnTo>
                <a:lnTo>
                  <a:pt x="28575" y="63500"/>
                </a:lnTo>
                <a:lnTo>
                  <a:pt x="69828" y="63500"/>
                </a:lnTo>
                <a:lnTo>
                  <a:pt x="37973" y="0"/>
                </a:lnTo>
                <a:close/>
              </a:path>
              <a:path w="76835" h="475615">
                <a:moveTo>
                  <a:pt x="69828" y="63500"/>
                </a:moveTo>
                <a:lnTo>
                  <a:pt x="47625" y="63500"/>
                </a:lnTo>
                <a:lnTo>
                  <a:pt x="47638" y="76200"/>
                </a:lnTo>
                <a:lnTo>
                  <a:pt x="76200" y="76200"/>
                </a:lnTo>
                <a:lnTo>
                  <a:pt x="69828"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3081" name="Graphic 1065">
            <a:extLst>
              <a:ext uri="{FF2B5EF4-FFF2-40B4-BE49-F238E27FC236}">
                <a16:creationId xmlns:a16="http://schemas.microsoft.com/office/drawing/2014/main" id="{00000000-0008-0000-0E00-0000295A0000}"/>
              </a:ext>
            </a:extLst>
          </xdr:cNvPr>
          <xdr:cNvSpPr/>
        </xdr:nvSpPr>
        <xdr:spPr>
          <a:xfrm>
            <a:off x="895350" y="3333115"/>
            <a:ext cx="476250" cy="228600"/>
          </a:xfrm>
          <a:custGeom>
            <a:avLst/>
            <a:gdLst/>
            <a:ahLst/>
            <a:cxnLst/>
            <a:rect l="l" t="t" r="r" b="b"/>
            <a:pathLst>
              <a:path w="476250" h="228600">
                <a:moveTo>
                  <a:pt x="476250" y="0"/>
                </a:moveTo>
                <a:lnTo>
                  <a:pt x="0" y="0"/>
                </a:lnTo>
                <a:lnTo>
                  <a:pt x="0" y="228600"/>
                </a:lnTo>
                <a:lnTo>
                  <a:pt x="476250" y="228600"/>
                </a:lnTo>
                <a:lnTo>
                  <a:pt x="4762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82" name="Textbox 1066">
            <a:extLst>
              <a:ext uri="{FF2B5EF4-FFF2-40B4-BE49-F238E27FC236}">
                <a16:creationId xmlns:a16="http://schemas.microsoft.com/office/drawing/2014/main" id="{00000000-0008-0000-0E00-00002A5A0000}"/>
              </a:ext>
            </a:extLst>
          </xdr:cNvPr>
          <xdr:cNvSpPr txBox="1"/>
        </xdr:nvSpPr>
        <xdr:spPr>
          <a:xfrm>
            <a:off x="112648" y="82550"/>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23083" name="Textbox 1067">
            <a:extLst>
              <a:ext uri="{FF2B5EF4-FFF2-40B4-BE49-F238E27FC236}">
                <a16:creationId xmlns:a16="http://schemas.microsoft.com/office/drawing/2014/main" id="{00000000-0008-0000-0E00-00002B5A0000}"/>
              </a:ext>
            </a:extLst>
          </xdr:cNvPr>
          <xdr:cNvSpPr txBox="1"/>
        </xdr:nvSpPr>
        <xdr:spPr>
          <a:xfrm>
            <a:off x="1086485" y="1463675"/>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084" name="Textbox 1068">
            <a:extLst>
              <a:ext uri="{FF2B5EF4-FFF2-40B4-BE49-F238E27FC236}">
                <a16:creationId xmlns:a16="http://schemas.microsoft.com/office/drawing/2014/main" id="{00000000-0008-0000-0E00-00002C5A0000}"/>
              </a:ext>
            </a:extLst>
          </xdr:cNvPr>
          <xdr:cNvSpPr txBox="1"/>
        </xdr:nvSpPr>
        <xdr:spPr>
          <a:xfrm>
            <a:off x="1030097" y="2571623"/>
            <a:ext cx="170180" cy="39370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a:p>
            <a:pPr marL="67945">
              <a:lnSpc>
                <a:spcPts val="1325"/>
              </a:lnSpc>
              <a:spcBef>
                <a:spcPts val="650"/>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85" name="Textbox 1069">
            <a:extLst>
              <a:ext uri="{FF2B5EF4-FFF2-40B4-BE49-F238E27FC236}">
                <a16:creationId xmlns:a16="http://schemas.microsoft.com/office/drawing/2014/main" id="{00000000-0008-0000-0E00-00002D5A0000}"/>
              </a:ext>
            </a:extLst>
          </xdr:cNvPr>
          <xdr:cNvSpPr txBox="1"/>
        </xdr:nvSpPr>
        <xdr:spPr>
          <a:xfrm>
            <a:off x="169037" y="3170554"/>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86" name="Textbox 1070">
            <a:extLst>
              <a:ext uri="{FF2B5EF4-FFF2-40B4-BE49-F238E27FC236}">
                <a16:creationId xmlns:a16="http://schemas.microsoft.com/office/drawing/2014/main" id="{00000000-0008-0000-0E00-00002E5A0000}"/>
              </a:ext>
            </a:extLst>
          </xdr:cNvPr>
          <xdr:cNvSpPr txBox="1"/>
        </xdr:nvSpPr>
        <xdr:spPr>
          <a:xfrm>
            <a:off x="1726819" y="3179698"/>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6</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087" name="Textbox 1071">
            <a:extLst>
              <a:ext uri="{FF2B5EF4-FFF2-40B4-BE49-F238E27FC236}">
                <a16:creationId xmlns:a16="http://schemas.microsoft.com/office/drawing/2014/main" id="{00000000-0008-0000-0E00-00002F5A0000}"/>
              </a:ext>
            </a:extLst>
          </xdr:cNvPr>
          <xdr:cNvSpPr txBox="1"/>
        </xdr:nvSpPr>
        <xdr:spPr>
          <a:xfrm>
            <a:off x="987425" y="3407028"/>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3</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grpSp>
    <xdr:clientData/>
  </xdr:twoCellAnchor>
  <xdr:twoCellAnchor>
    <xdr:from>
      <xdr:col>4</xdr:col>
      <xdr:colOff>0</xdr:colOff>
      <xdr:row>89</xdr:row>
      <xdr:rowOff>123825</xdr:rowOff>
    </xdr:from>
    <xdr:to>
      <xdr:col>4</xdr:col>
      <xdr:colOff>76200</xdr:colOff>
      <xdr:row>109</xdr:row>
      <xdr:rowOff>38100</xdr:rowOff>
    </xdr:to>
    <xdr:sp macro="" textlink="">
      <xdr:nvSpPr>
        <xdr:cNvPr id="23057" name="Graphic 1072">
          <a:extLst>
            <a:ext uri="{FF2B5EF4-FFF2-40B4-BE49-F238E27FC236}">
              <a16:creationId xmlns:a16="http://schemas.microsoft.com/office/drawing/2014/main" id="{00000000-0008-0000-0E00-0000115A0000}"/>
            </a:ext>
          </a:extLst>
        </xdr:cNvPr>
        <xdr:cNvSpPr>
          <a:spLocks/>
        </xdr:cNvSpPr>
      </xdr:nvSpPr>
      <xdr:spPr>
        <a:xfrm>
          <a:off x="1226820" y="16301085"/>
          <a:ext cx="76200" cy="3571875"/>
        </a:xfrm>
        <a:custGeom>
          <a:avLst/>
          <a:gdLst/>
          <a:ahLst/>
          <a:cxnLst/>
          <a:rect l="l" t="t" r="r" b="b"/>
          <a:pathLst>
            <a:path w="76200" h="3571875">
              <a:moveTo>
                <a:pt x="28575" y="3495675"/>
              </a:moveTo>
              <a:lnTo>
                <a:pt x="0" y="3495675"/>
              </a:lnTo>
              <a:lnTo>
                <a:pt x="38100" y="3571875"/>
              </a:lnTo>
              <a:lnTo>
                <a:pt x="69850" y="3508375"/>
              </a:lnTo>
              <a:lnTo>
                <a:pt x="28575" y="3508375"/>
              </a:lnTo>
              <a:lnTo>
                <a:pt x="28575" y="3495675"/>
              </a:lnTo>
              <a:close/>
            </a:path>
            <a:path w="76200" h="3571875">
              <a:moveTo>
                <a:pt x="47625" y="63500"/>
              </a:moveTo>
              <a:lnTo>
                <a:pt x="28575" y="63500"/>
              </a:lnTo>
              <a:lnTo>
                <a:pt x="28575" y="3508375"/>
              </a:lnTo>
              <a:lnTo>
                <a:pt x="47625" y="3508375"/>
              </a:lnTo>
              <a:lnTo>
                <a:pt x="47625" y="63500"/>
              </a:lnTo>
              <a:close/>
            </a:path>
            <a:path w="76200" h="3571875">
              <a:moveTo>
                <a:pt x="76200" y="3495675"/>
              </a:moveTo>
              <a:lnTo>
                <a:pt x="47625" y="3495675"/>
              </a:lnTo>
              <a:lnTo>
                <a:pt x="47625" y="3508375"/>
              </a:lnTo>
              <a:lnTo>
                <a:pt x="69850" y="3508375"/>
              </a:lnTo>
              <a:lnTo>
                <a:pt x="76200" y="3495675"/>
              </a:lnTo>
              <a:close/>
            </a:path>
            <a:path w="76200" h="3571875">
              <a:moveTo>
                <a:pt x="38100" y="0"/>
              </a:moveTo>
              <a:lnTo>
                <a:pt x="0" y="76200"/>
              </a:lnTo>
              <a:lnTo>
                <a:pt x="28575" y="76200"/>
              </a:lnTo>
              <a:lnTo>
                <a:pt x="28575" y="63500"/>
              </a:lnTo>
              <a:lnTo>
                <a:pt x="69850" y="63500"/>
              </a:lnTo>
              <a:lnTo>
                <a:pt x="38100" y="0"/>
              </a:lnTo>
              <a:close/>
            </a:path>
            <a:path w="76200" h="3571875">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clientData/>
  </xdr:twoCellAnchor>
  <xdr:twoCellAnchor>
    <xdr:from>
      <xdr:col>0</xdr:col>
      <xdr:colOff>1</xdr:colOff>
      <xdr:row>19</xdr:row>
      <xdr:rowOff>6350</xdr:rowOff>
    </xdr:from>
    <xdr:to>
      <xdr:col>2</xdr:col>
      <xdr:colOff>38100</xdr:colOff>
      <xdr:row>28</xdr:row>
      <xdr:rowOff>15240</xdr:rowOff>
    </xdr:to>
    <xdr:grpSp>
      <xdr:nvGrpSpPr>
        <xdr:cNvPr id="31" name="Group 30">
          <a:extLst>
            <a:ext uri="{FF2B5EF4-FFF2-40B4-BE49-F238E27FC236}">
              <a16:creationId xmlns:a16="http://schemas.microsoft.com/office/drawing/2014/main" id="{00000000-0008-0000-0E00-00001F000000}"/>
            </a:ext>
          </a:extLst>
        </xdr:cNvPr>
        <xdr:cNvGrpSpPr>
          <a:grpSpLocks/>
        </xdr:cNvGrpSpPr>
      </xdr:nvGrpSpPr>
      <xdr:grpSpPr>
        <a:xfrm>
          <a:off x="1" y="3610610"/>
          <a:ext cx="899159" cy="1654810"/>
          <a:chOff x="0" y="6350"/>
          <a:chExt cx="1249045" cy="2297430"/>
        </a:xfrm>
      </xdr:grpSpPr>
      <xdr:sp macro="" textlink="">
        <xdr:nvSpPr>
          <xdr:cNvPr id="39" name="Graphic 915">
            <a:extLst>
              <a:ext uri="{FF2B5EF4-FFF2-40B4-BE49-F238E27FC236}">
                <a16:creationId xmlns:a16="http://schemas.microsoft.com/office/drawing/2014/main" id="{00000000-0008-0000-0E00-000027000000}"/>
              </a:ext>
            </a:extLst>
          </xdr:cNvPr>
          <xdr:cNvSpPr/>
        </xdr:nvSpPr>
        <xdr:spPr>
          <a:xfrm>
            <a:off x="85725" y="39560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8"/>
                </a:lnTo>
                <a:lnTo>
                  <a:pt x="0" y="1417065"/>
                </a:lnTo>
                <a:lnTo>
                  <a:pt x="6201" y="1463219"/>
                </a:lnTo>
                <a:lnTo>
                  <a:pt x="23701" y="1504691"/>
                </a:lnTo>
                <a:lnTo>
                  <a:pt x="50847" y="1539827"/>
                </a:lnTo>
                <a:lnTo>
                  <a:pt x="85983" y="1566973"/>
                </a:lnTo>
                <a:lnTo>
                  <a:pt x="127455" y="1584473"/>
                </a:lnTo>
                <a:lnTo>
                  <a:pt x="173609" y="1590675"/>
                </a:lnTo>
                <a:lnTo>
                  <a:pt x="867791" y="1590675"/>
                </a:lnTo>
                <a:lnTo>
                  <a:pt x="913944" y="1584473"/>
                </a:lnTo>
                <a:lnTo>
                  <a:pt x="955416" y="1566973"/>
                </a:lnTo>
                <a:lnTo>
                  <a:pt x="990552" y="1539827"/>
                </a:lnTo>
                <a:lnTo>
                  <a:pt x="1017698" y="1504691"/>
                </a:lnTo>
                <a:lnTo>
                  <a:pt x="1035198" y="1463219"/>
                </a:lnTo>
                <a:lnTo>
                  <a:pt x="1041400" y="1417065"/>
                </a:lnTo>
                <a:lnTo>
                  <a:pt x="1041400" y="173608"/>
                </a:lnTo>
                <a:lnTo>
                  <a:pt x="1035198" y="127455"/>
                </a:lnTo>
                <a:lnTo>
                  <a:pt x="1017698" y="85983"/>
                </a:lnTo>
                <a:lnTo>
                  <a:pt x="990552" y="50847"/>
                </a:lnTo>
                <a:lnTo>
                  <a:pt x="955416" y="23701"/>
                </a:lnTo>
                <a:lnTo>
                  <a:pt x="913944" y="6201"/>
                </a:lnTo>
                <a:lnTo>
                  <a:pt x="867791"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0" name="Graphic 916">
            <a:extLst>
              <a:ext uri="{FF2B5EF4-FFF2-40B4-BE49-F238E27FC236}">
                <a16:creationId xmlns:a16="http://schemas.microsoft.com/office/drawing/2014/main" id="{00000000-0008-0000-0E00-000028000000}"/>
              </a:ext>
            </a:extLst>
          </xdr:cNvPr>
          <xdr:cNvSpPr/>
        </xdr:nvSpPr>
        <xdr:spPr>
          <a:xfrm>
            <a:off x="600709" y="6350"/>
            <a:ext cx="1270" cy="2297430"/>
          </a:xfrm>
          <a:custGeom>
            <a:avLst/>
            <a:gdLst/>
            <a:ahLst/>
            <a:cxnLst/>
            <a:rect l="l" t="t" r="r" b="b"/>
            <a:pathLst>
              <a:path h="2297430">
                <a:moveTo>
                  <a:pt x="0" y="1907540"/>
                </a:moveTo>
                <a:lnTo>
                  <a:pt x="0" y="2297430"/>
                </a:lnTo>
              </a:path>
              <a:path h="2297430">
                <a:moveTo>
                  <a:pt x="0" y="655320"/>
                </a:moveTo>
                <a:lnTo>
                  <a:pt x="0" y="1708785"/>
                </a:lnTo>
              </a:path>
              <a:path h="2297430">
                <a:moveTo>
                  <a:pt x="0" y="0"/>
                </a:moveTo>
                <a:lnTo>
                  <a:pt x="0" y="45656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41" name="Graphic 917">
            <a:extLst>
              <a:ext uri="{FF2B5EF4-FFF2-40B4-BE49-F238E27FC236}">
                <a16:creationId xmlns:a16="http://schemas.microsoft.com/office/drawing/2014/main" id="{00000000-0008-0000-0E00-000029000000}"/>
              </a:ext>
            </a:extLst>
          </xdr:cNvPr>
          <xdr:cNvSpPr/>
        </xdr:nvSpPr>
        <xdr:spPr>
          <a:xfrm>
            <a:off x="574675" y="31750"/>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2" name="Image 918">
            <a:extLst>
              <a:ext uri="{FF2B5EF4-FFF2-40B4-BE49-F238E27FC236}">
                <a16:creationId xmlns:a16="http://schemas.microsoft.com/office/drawing/2014/main" id="{00000000-0008-0000-0E00-00002A000000}"/>
              </a:ext>
            </a:extLst>
          </xdr:cNvPr>
          <xdr:cNvPicPr/>
        </xdr:nvPicPr>
        <xdr:blipFill>
          <a:blip xmlns:r="http://schemas.openxmlformats.org/officeDocument/2006/relationships" r:embed="rId10" cstate="print"/>
          <a:stretch>
            <a:fillRect/>
          </a:stretch>
        </xdr:blipFill>
        <xdr:spPr>
          <a:xfrm>
            <a:off x="561975" y="6350"/>
            <a:ext cx="71755" cy="64135"/>
          </a:xfrm>
          <a:prstGeom prst="rect">
            <a:avLst/>
          </a:prstGeom>
        </xdr:spPr>
      </xdr:pic>
      <xdr:sp macro="" textlink="">
        <xdr:nvSpPr>
          <xdr:cNvPr id="43" name="Graphic 919">
            <a:extLst>
              <a:ext uri="{FF2B5EF4-FFF2-40B4-BE49-F238E27FC236}">
                <a16:creationId xmlns:a16="http://schemas.microsoft.com/office/drawing/2014/main" id="{00000000-0008-0000-0E00-00002B000000}"/>
              </a:ext>
            </a:extLst>
          </xdr:cNvPr>
          <xdr:cNvSpPr/>
        </xdr:nvSpPr>
        <xdr:spPr>
          <a:xfrm>
            <a:off x="561975" y="6350"/>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4" name="Graphic 920">
            <a:extLst>
              <a:ext uri="{FF2B5EF4-FFF2-40B4-BE49-F238E27FC236}">
                <a16:creationId xmlns:a16="http://schemas.microsoft.com/office/drawing/2014/main" id="{00000000-0008-0000-0E00-00002C000000}"/>
              </a:ext>
            </a:extLst>
          </xdr:cNvPr>
          <xdr:cNvSpPr/>
        </xdr:nvSpPr>
        <xdr:spPr>
          <a:xfrm>
            <a:off x="574675" y="1014094"/>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7"/>
                </a:lnTo>
                <a:lnTo>
                  <a:pt x="21913" y="61614"/>
                </a:lnTo>
                <a:lnTo>
                  <a:pt x="35941" y="64135"/>
                </a:lnTo>
                <a:lnTo>
                  <a:pt x="49895" y="61614"/>
                </a:lnTo>
                <a:lnTo>
                  <a:pt x="61277" y="54737"/>
                </a:lnTo>
                <a:lnTo>
                  <a:pt x="68945" y="44525"/>
                </a:lnTo>
                <a:lnTo>
                  <a:pt x="71755" y="32003"/>
                </a:lnTo>
                <a:lnTo>
                  <a:pt x="68945" y="19556"/>
                </a:lnTo>
                <a:lnTo>
                  <a:pt x="61277" y="9382"/>
                </a:lnTo>
                <a:lnTo>
                  <a:pt x="49895" y="2518"/>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5" name="Image 921">
            <a:extLst>
              <a:ext uri="{FF2B5EF4-FFF2-40B4-BE49-F238E27FC236}">
                <a16:creationId xmlns:a16="http://schemas.microsoft.com/office/drawing/2014/main" id="{00000000-0008-0000-0E00-00002D000000}"/>
              </a:ext>
            </a:extLst>
          </xdr:cNvPr>
          <xdr:cNvPicPr/>
        </xdr:nvPicPr>
        <xdr:blipFill>
          <a:blip xmlns:r="http://schemas.openxmlformats.org/officeDocument/2006/relationships" r:embed="rId7" cstate="print"/>
          <a:stretch>
            <a:fillRect/>
          </a:stretch>
        </xdr:blipFill>
        <xdr:spPr>
          <a:xfrm>
            <a:off x="561975" y="988694"/>
            <a:ext cx="71755" cy="64135"/>
          </a:xfrm>
          <a:prstGeom prst="rect">
            <a:avLst/>
          </a:prstGeom>
        </xdr:spPr>
      </xdr:pic>
      <xdr:sp macro="" textlink="">
        <xdr:nvSpPr>
          <xdr:cNvPr id="46" name="Graphic 922">
            <a:extLst>
              <a:ext uri="{FF2B5EF4-FFF2-40B4-BE49-F238E27FC236}">
                <a16:creationId xmlns:a16="http://schemas.microsoft.com/office/drawing/2014/main" id="{00000000-0008-0000-0E00-00002E000000}"/>
              </a:ext>
            </a:extLst>
          </xdr:cNvPr>
          <xdr:cNvSpPr/>
        </xdr:nvSpPr>
        <xdr:spPr>
          <a:xfrm>
            <a:off x="561975" y="988694"/>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7"/>
                </a:lnTo>
                <a:lnTo>
                  <a:pt x="21913" y="61614"/>
                </a:lnTo>
                <a:lnTo>
                  <a:pt x="35941" y="64135"/>
                </a:lnTo>
                <a:lnTo>
                  <a:pt x="49895" y="61614"/>
                </a:lnTo>
                <a:lnTo>
                  <a:pt x="61277" y="54737"/>
                </a:lnTo>
                <a:lnTo>
                  <a:pt x="68945" y="44525"/>
                </a:lnTo>
                <a:lnTo>
                  <a:pt x="71755" y="32003"/>
                </a:lnTo>
                <a:lnTo>
                  <a:pt x="68945" y="19556"/>
                </a:lnTo>
                <a:lnTo>
                  <a:pt x="61277" y="9382"/>
                </a:lnTo>
                <a:lnTo>
                  <a:pt x="49895" y="2518"/>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7" name="Graphic 923">
            <a:extLst>
              <a:ext uri="{FF2B5EF4-FFF2-40B4-BE49-F238E27FC236}">
                <a16:creationId xmlns:a16="http://schemas.microsoft.com/office/drawing/2014/main" id="{00000000-0008-0000-0E00-00002F000000}"/>
              </a:ext>
            </a:extLst>
          </xdr:cNvPr>
          <xdr:cNvSpPr/>
        </xdr:nvSpPr>
        <xdr:spPr>
          <a:xfrm>
            <a:off x="439419" y="46291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8" name="Graphic 924">
            <a:extLst>
              <a:ext uri="{FF2B5EF4-FFF2-40B4-BE49-F238E27FC236}">
                <a16:creationId xmlns:a16="http://schemas.microsoft.com/office/drawing/2014/main" id="{00000000-0008-0000-0E00-000030000000}"/>
              </a:ext>
            </a:extLst>
          </xdr:cNvPr>
          <xdr:cNvSpPr/>
        </xdr:nvSpPr>
        <xdr:spPr>
          <a:xfrm>
            <a:off x="439419" y="46291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49" name="Graphic 925">
            <a:extLst>
              <a:ext uri="{FF2B5EF4-FFF2-40B4-BE49-F238E27FC236}">
                <a16:creationId xmlns:a16="http://schemas.microsoft.com/office/drawing/2014/main" id="{00000000-0008-0000-0E00-000031000000}"/>
              </a:ext>
            </a:extLst>
          </xdr:cNvPr>
          <xdr:cNvSpPr/>
        </xdr:nvSpPr>
        <xdr:spPr>
          <a:xfrm>
            <a:off x="656590" y="918209"/>
            <a:ext cx="358140" cy="459740"/>
          </a:xfrm>
          <a:custGeom>
            <a:avLst/>
            <a:gdLst/>
            <a:ahLst/>
            <a:cxnLst/>
            <a:rect l="l" t="t" r="r" b="b"/>
            <a:pathLst>
              <a:path w="358140" h="459740">
                <a:moveTo>
                  <a:pt x="358140" y="229870"/>
                </a:moveTo>
                <a:lnTo>
                  <a:pt x="320662" y="229870"/>
                </a:lnTo>
                <a:lnTo>
                  <a:pt x="320662" y="0"/>
                </a:lnTo>
                <a:lnTo>
                  <a:pt x="10160" y="0"/>
                </a:lnTo>
                <a:lnTo>
                  <a:pt x="10160" y="229870"/>
                </a:lnTo>
                <a:lnTo>
                  <a:pt x="0" y="229870"/>
                </a:lnTo>
                <a:lnTo>
                  <a:pt x="0" y="459740"/>
                </a:lnTo>
                <a:lnTo>
                  <a:pt x="358140" y="459740"/>
                </a:lnTo>
                <a:lnTo>
                  <a:pt x="358140" y="22987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0" name="Graphic 926">
            <a:extLst>
              <a:ext uri="{FF2B5EF4-FFF2-40B4-BE49-F238E27FC236}">
                <a16:creationId xmlns:a16="http://schemas.microsoft.com/office/drawing/2014/main" id="{00000000-0008-0000-0E00-000032000000}"/>
              </a:ext>
            </a:extLst>
          </xdr:cNvPr>
          <xdr:cNvSpPr/>
        </xdr:nvSpPr>
        <xdr:spPr>
          <a:xfrm>
            <a:off x="578484" y="1976754"/>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5" y="32130"/>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1" name="Image 927">
            <a:extLst>
              <a:ext uri="{FF2B5EF4-FFF2-40B4-BE49-F238E27FC236}">
                <a16:creationId xmlns:a16="http://schemas.microsoft.com/office/drawing/2014/main" id="{00000000-0008-0000-0E00-000033000000}"/>
              </a:ext>
            </a:extLst>
          </xdr:cNvPr>
          <xdr:cNvPicPr/>
        </xdr:nvPicPr>
        <xdr:blipFill>
          <a:blip xmlns:r="http://schemas.openxmlformats.org/officeDocument/2006/relationships" r:embed="rId7" cstate="print"/>
          <a:stretch>
            <a:fillRect/>
          </a:stretch>
        </xdr:blipFill>
        <xdr:spPr>
          <a:xfrm>
            <a:off x="565784" y="1951354"/>
            <a:ext cx="71755" cy="64134"/>
          </a:xfrm>
          <a:prstGeom prst="rect">
            <a:avLst/>
          </a:prstGeom>
        </xdr:spPr>
      </xdr:pic>
      <xdr:sp macro="" textlink="">
        <xdr:nvSpPr>
          <xdr:cNvPr id="52" name="Graphic 928">
            <a:extLst>
              <a:ext uri="{FF2B5EF4-FFF2-40B4-BE49-F238E27FC236}">
                <a16:creationId xmlns:a16="http://schemas.microsoft.com/office/drawing/2014/main" id="{00000000-0008-0000-0E00-000034000000}"/>
              </a:ext>
            </a:extLst>
          </xdr:cNvPr>
          <xdr:cNvSpPr/>
        </xdr:nvSpPr>
        <xdr:spPr>
          <a:xfrm>
            <a:off x="565784" y="1951354"/>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5" y="32130"/>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3" name="Graphic 929">
            <a:extLst>
              <a:ext uri="{FF2B5EF4-FFF2-40B4-BE49-F238E27FC236}">
                <a16:creationId xmlns:a16="http://schemas.microsoft.com/office/drawing/2014/main" id="{00000000-0008-0000-0E00-000035000000}"/>
              </a:ext>
            </a:extLst>
          </xdr:cNvPr>
          <xdr:cNvSpPr/>
        </xdr:nvSpPr>
        <xdr:spPr>
          <a:xfrm>
            <a:off x="575944" y="1259839"/>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4" y="32130"/>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4" name="Image 930">
            <a:extLst>
              <a:ext uri="{FF2B5EF4-FFF2-40B4-BE49-F238E27FC236}">
                <a16:creationId xmlns:a16="http://schemas.microsoft.com/office/drawing/2014/main" id="{00000000-0008-0000-0E00-000036000000}"/>
              </a:ext>
            </a:extLst>
          </xdr:cNvPr>
          <xdr:cNvPicPr/>
        </xdr:nvPicPr>
        <xdr:blipFill>
          <a:blip xmlns:r="http://schemas.openxmlformats.org/officeDocument/2006/relationships" r:embed="rId10" cstate="print"/>
          <a:stretch>
            <a:fillRect/>
          </a:stretch>
        </xdr:blipFill>
        <xdr:spPr>
          <a:xfrm>
            <a:off x="563244" y="1234439"/>
            <a:ext cx="71754" cy="64134"/>
          </a:xfrm>
          <a:prstGeom prst="rect">
            <a:avLst/>
          </a:prstGeom>
        </xdr:spPr>
      </xdr:pic>
      <xdr:sp macro="" textlink="">
        <xdr:nvSpPr>
          <xdr:cNvPr id="55" name="Graphic 931">
            <a:extLst>
              <a:ext uri="{FF2B5EF4-FFF2-40B4-BE49-F238E27FC236}">
                <a16:creationId xmlns:a16="http://schemas.microsoft.com/office/drawing/2014/main" id="{00000000-0008-0000-0E00-000037000000}"/>
              </a:ext>
            </a:extLst>
          </xdr:cNvPr>
          <xdr:cNvSpPr/>
        </xdr:nvSpPr>
        <xdr:spPr>
          <a:xfrm>
            <a:off x="563244" y="1234439"/>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6" name="Graphic 932">
            <a:extLst>
              <a:ext uri="{FF2B5EF4-FFF2-40B4-BE49-F238E27FC236}">
                <a16:creationId xmlns:a16="http://schemas.microsoft.com/office/drawing/2014/main" id="{00000000-0008-0000-0E00-000038000000}"/>
              </a:ext>
            </a:extLst>
          </xdr:cNvPr>
          <xdr:cNvSpPr/>
        </xdr:nvSpPr>
        <xdr:spPr>
          <a:xfrm>
            <a:off x="458469" y="171513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7" name="Graphic 933">
            <a:extLst>
              <a:ext uri="{FF2B5EF4-FFF2-40B4-BE49-F238E27FC236}">
                <a16:creationId xmlns:a16="http://schemas.microsoft.com/office/drawing/2014/main" id="{00000000-0008-0000-0E00-000039000000}"/>
              </a:ext>
            </a:extLst>
          </xdr:cNvPr>
          <xdr:cNvSpPr/>
        </xdr:nvSpPr>
        <xdr:spPr>
          <a:xfrm>
            <a:off x="458469" y="171513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8" name="Graphic 934">
            <a:extLst>
              <a:ext uri="{FF2B5EF4-FFF2-40B4-BE49-F238E27FC236}">
                <a16:creationId xmlns:a16="http://schemas.microsoft.com/office/drawing/2014/main" id="{00000000-0008-0000-0E00-00003A000000}"/>
              </a:ext>
            </a:extLst>
          </xdr:cNvPr>
          <xdr:cNvSpPr/>
        </xdr:nvSpPr>
        <xdr:spPr>
          <a:xfrm>
            <a:off x="771525" y="462914"/>
            <a:ext cx="310515" cy="1450975"/>
          </a:xfrm>
          <a:custGeom>
            <a:avLst/>
            <a:gdLst/>
            <a:ahLst/>
            <a:cxnLst/>
            <a:rect l="l" t="t" r="r" b="b"/>
            <a:pathLst>
              <a:path w="310515" h="1450975">
                <a:moveTo>
                  <a:pt x="245110" y="0"/>
                </a:moveTo>
                <a:lnTo>
                  <a:pt x="0" y="0"/>
                </a:lnTo>
                <a:lnTo>
                  <a:pt x="0" y="278130"/>
                </a:lnTo>
                <a:lnTo>
                  <a:pt x="245110" y="278130"/>
                </a:lnTo>
                <a:lnTo>
                  <a:pt x="245110" y="0"/>
                </a:lnTo>
                <a:close/>
              </a:path>
              <a:path w="310515" h="1450975">
                <a:moveTo>
                  <a:pt x="310502" y="1172845"/>
                </a:moveTo>
                <a:lnTo>
                  <a:pt x="0" y="1172845"/>
                </a:lnTo>
                <a:lnTo>
                  <a:pt x="0" y="1450975"/>
                </a:lnTo>
                <a:lnTo>
                  <a:pt x="310502" y="1450975"/>
                </a:lnTo>
                <a:lnTo>
                  <a:pt x="310502" y="117284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9" name="Graphic 935">
            <a:extLst>
              <a:ext uri="{FF2B5EF4-FFF2-40B4-BE49-F238E27FC236}">
                <a16:creationId xmlns:a16="http://schemas.microsoft.com/office/drawing/2014/main" id="{00000000-0008-0000-0E00-00003B000000}"/>
              </a:ext>
            </a:extLst>
          </xdr:cNvPr>
          <xdr:cNvSpPr/>
        </xdr:nvSpPr>
        <xdr:spPr>
          <a:xfrm>
            <a:off x="0" y="537209"/>
            <a:ext cx="1249045" cy="1477645"/>
          </a:xfrm>
          <a:custGeom>
            <a:avLst/>
            <a:gdLst/>
            <a:ahLst/>
            <a:cxnLst/>
            <a:rect l="l" t="t" r="r" b="b"/>
            <a:pathLst>
              <a:path w="1249045" h="1477645">
                <a:moveTo>
                  <a:pt x="76200" y="591820"/>
                </a:moveTo>
                <a:lnTo>
                  <a:pt x="69850" y="579120"/>
                </a:lnTo>
                <a:lnTo>
                  <a:pt x="38100" y="515620"/>
                </a:lnTo>
                <a:lnTo>
                  <a:pt x="0" y="591820"/>
                </a:lnTo>
                <a:lnTo>
                  <a:pt x="28575" y="591820"/>
                </a:lnTo>
                <a:lnTo>
                  <a:pt x="28575" y="1401445"/>
                </a:lnTo>
                <a:lnTo>
                  <a:pt x="0" y="1401445"/>
                </a:lnTo>
                <a:lnTo>
                  <a:pt x="38100" y="1477645"/>
                </a:lnTo>
                <a:lnTo>
                  <a:pt x="69850" y="1414145"/>
                </a:lnTo>
                <a:lnTo>
                  <a:pt x="76200" y="1401445"/>
                </a:lnTo>
                <a:lnTo>
                  <a:pt x="47625" y="1401445"/>
                </a:lnTo>
                <a:lnTo>
                  <a:pt x="47625" y="591820"/>
                </a:lnTo>
                <a:lnTo>
                  <a:pt x="76200" y="591820"/>
                </a:lnTo>
                <a:close/>
              </a:path>
              <a:path w="1249045" h="1477645">
                <a:moveTo>
                  <a:pt x="1249045" y="76200"/>
                </a:moveTo>
                <a:lnTo>
                  <a:pt x="1242695" y="63500"/>
                </a:lnTo>
                <a:lnTo>
                  <a:pt x="1210945" y="0"/>
                </a:lnTo>
                <a:lnTo>
                  <a:pt x="1172845" y="76200"/>
                </a:lnTo>
                <a:lnTo>
                  <a:pt x="1201420" y="76200"/>
                </a:lnTo>
                <a:lnTo>
                  <a:pt x="1201420" y="1137285"/>
                </a:lnTo>
                <a:lnTo>
                  <a:pt x="1172845" y="1137285"/>
                </a:lnTo>
                <a:lnTo>
                  <a:pt x="1210945" y="1213485"/>
                </a:lnTo>
                <a:lnTo>
                  <a:pt x="1242695" y="1149985"/>
                </a:lnTo>
                <a:lnTo>
                  <a:pt x="1249045" y="1137285"/>
                </a:lnTo>
                <a:lnTo>
                  <a:pt x="1220470" y="1137285"/>
                </a:lnTo>
                <a:lnTo>
                  <a:pt x="1220470" y="76200"/>
                </a:lnTo>
                <a:lnTo>
                  <a:pt x="1249045"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60" name="Textbox 936">
            <a:extLst>
              <a:ext uri="{FF2B5EF4-FFF2-40B4-BE49-F238E27FC236}">
                <a16:creationId xmlns:a16="http://schemas.microsoft.com/office/drawing/2014/main" id="{00000000-0008-0000-0E00-00003C000000}"/>
              </a:ext>
            </a:extLst>
          </xdr:cNvPr>
          <xdr:cNvSpPr txBox="1"/>
        </xdr:nvSpPr>
        <xdr:spPr>
          <a:xfrm>
            <a:off x="712343" y="14604"/>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61" name="Textbox 937">
            <a:extLst>
              <a:ext uri="{FF2B5EF4-FFF2-40B4-BE49-F238E27FC236}">
                <a16:creationId xmlns:a16="http://schemas.microsoft.com/office/drawing/2014/main" id="{00000000-0008-0000-0E00-00003D000000}"/>
              </a:ext>
            </a:extLst>
          </xdr:cNvPr>
          <xdr:cNvSpPr txBox="1"/>
        </xdr:nvSpPr>
        <xdr:spPr>
          <a:xfrm>
            <a:off x="861694" y="535812"/>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62" name="Textbox 938">
            <a:extLst>
              <a:ext uri="{FF2B5EF4-FFF2-40B4-BE49-F238E27FC236}">
                <a16:creationId xmlns:a16="http://schemas.microsoft.com/office/drawing/2014/main" id="{00000000-0008-0000-0E00-00003E000000}"/>
              </a:ext>
            </a:extLst>
          </xdr:cNvPr>
          <xdr:cNvSpPr txBox="1"/>
        </xdr:nvSpPr>
        <xdr:spPr>
          <a:xfrm>
            <a:off x="750443" y="991488"/>
            <a:ext cx="146050" cy="377190"/>
          </a:xfrm>
          <a:prstGeom prst="rect">
            <a:avLst/>
          </a:prstGeom>
        </xdr:spPr>
        <xdr:txBody>
          <a:bodyPr wrap="square" lIns="0" tIns="0" rIns="0" bIns="0" rtlCol="0">
            <a:noAutofit/>
          </a:bodyPr>
          <a:lstStyle/>
          <a:p>
            <a:pPr marL="8890">
              <a:lnSpc>
                <a:spcPts val="1125"/>
              </a:lnSpc>
            </a:pPr>
            <a:r>
              <a:rPr lang="en-US" sz="1100" spc="-50">
                <a:effectLst/>
                <a:latin typeface="Carlito"/>
                <a:ea typeface="Carlito"/>
                <a:cs typeface="Carlito"/>
              </a:rPr>
              <a:t>G</a:t>
            </a:r>
            <a:endParaRPr lang="en-US" sz="1100">
              <a:effectLst/>
              <a:latin typeface="Carlito"/>
              <a:ea typeface="Carlito"/>
              <a:cs typeface="Carlito"/>
            </a:endParaRPr>
          </a:p>
          <a:p>
            <a:pPr>
              <a:spcBef>
                <a:spcPts val="470"/>
              </a:spcBef>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63" name="Textbox 939">
            <a:extLst>
              <a:ext uri="{FF2B5EF4-FFF2-40B4-BE49-F238E27FC236}">
                <a16:creationId xmlns:a16="http://schemas.microsoft.com/office/drawing/2014/main" id="{00000000-0008-0000-0E00-00003F000000}"/>
              </a:ext>
            </a:extLst>
          </xdr:cNvPr>
          <xdr:cNvSpPr txBox="1"/>
        </xdr:nvSpPr>
        <xdr:spPr>
          <a:xfrm>
            <a:off x="864742" y="1709292"/>
            <a:ext cx="123189"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22848" name="Textbox 940">
            <a:extLst>
              <a:ext uri="{FF2B5EF4-FFF2-40B4-BE49-F238E27FC236}">
                <a16:creationId xmlns:a16="http://schemas.microsoft.com/office/drawing/2014/main" id="{00000000-0008-0000-0E00-000040590000}"/>
              </a:ext>
            </a:extLst>
          </xdr:cNvPr>
          <xdr:cNvSpPr txBox="1"/>
        </xdr:nvSpPr>
        <xdr:spPr>
          <a:xfrm>
            <a:off x="345059" y="2105914"/>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3</xdr:col>
      <xdr:colOff>1</xdr:colOff>
      <xdr:row>20</xdr:row>
      <xdr:rowOff>0</xdr:rowOff>
    </xdr:from>
    <xdr:to>
      <xdr:col>4</xdr:col>
      <xdr:colOff>373381</xdr:colOff>
      <xdr:row>26</xdr:row>
      <xdr:rowOff>167640</xdr:rowOff>
    </xdr:to>
    <xdr:grpSp>
      <xdr:nvGrpSpPr>
        <xdr:cNvPr id="22849" name="Group 22848">
          <a:extLst>
            <a:ext uri="{FF2B5EF4-FFF2-40B4-BE49-F238E27FC236}">
              <a16:creationId xmlns:a16="http://schemas.microsoft.com/office/drawing/2014/main" id="{00000000-0008-0000-0E00-000041590000}"/>
            </a:ext>
          </a:extLst>
        </xdr:cNvPr>
        <xdr:cNvGrpSpPr>
          <a:grpSpLocks/>
        </xdr:cNvGrpSpPr>
      </xdr:nvGrpSpPr>
      <xdr:grpSpPr>
        <a:xfrm>
          <a:off x="975361" y="3787140"/>
          <a:ext cx="792480" cy="1264920"/>
          <a:chOff x="0" y="0"/>
          <a:chExt cx="1266825" cy="2297430"/>
        </a:xfrm>
      </xdr:grpSpPr>
      <xdr:sp macro="" textlink="">
        <xdr:nvSpPr>
          <xdr:cNvPr id="22850" name="Graphic 944">
            <a:extLst>
              <a:ext uri="{FF2B5EF4-FFF2-40B4-BE49-F238E27FC236}">
                <a16:creationId xmlns:a16="http://schemas.microsoft.com/office/drawing/2014/main" id="{00000000-0008-0000-0E00-000042590000}"/>
              </a:ext>
            </a:extLst>
          </xdr:cNvPr>
          <xdr:cNvSpPr/>
        </xdr:nvSpPr>
        <xdr:spPr>
          <a:xfrm>
            <a:off x="123825"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9" y="1590675"/>
                </a:lnTo>
                <a:lnTo>
                  <a:pt x="867791"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1"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51" name="Graphic 945">
            <a:extLst>
              <a:ext uri="{FF2B5EF4-FFF2-40B4-BE49-F238E27FC236}">
                <a16:creationId xmlns:a16="http://schemas.microsoft.com/office/drawing/2014/main" id="{00000000-0008-0000-0E00-000043590000}"/>
              </a:ext>
            </a:extLst>
          </xdr:cNvPr>
          <xdr:cNvSpPr/>
        </xdr:nvSpPr>
        <xdr:spPr>
          <a:xfrm>
            <a:off x="638809" y="0"/>
            <a:ext cx="1270" cy="2297430"/>
          </a:xfrm>
          <a:custGeom>
            <a:avLst/>
            <a:gdLst/>
            <a:ahLst/>
            <a:cxnLst/>
            <a:rect l="l" t="t" r="r" b="b"/>
            <a:pathLst>
              <a:path h="2297430">
                <a:moveTo>
                  <a:pt x="0" y="1849119"/>
                </a:moveTo>
                <a:lnTo>
                  <a:pt x="0" y="2297429"/>
                </a:lnTo>
              </a:path>
              <a:path h="2297430">
                <a:moveTo>
                  <a:pt x="0" y="916939"/>
                </a:moveTo>
                <a:lnTo>
                  <a:pt x="0" y="1650364"/>
                </a:lnTo>
              </a:path>
              <a:path h="2297430">
                <a:moveTo>
                  <a:pt x="0" y="0"/>
                </a:moveTo>
                <a:lnTo>
                  <a:pt x="0" y="718184"/>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2852" name="Graphic 946">
            <a:extLst>
              <a:ext uri="{FF2B5EF4-FFF2-40B4-BE49-F238E27FC236}">
                <a16:creationId xmlns:a16="http://schemas.microsoft.com/office/drawing/2014/main" id="{00000000-0008-0000-0E00-000044590000}"/>
              </a:ext>
            </a:extLst>
          </xdr:cNvPr>
          <xdr:cNvSpPr/>
        </xdr:nvSpPr>
        <xdr:spPr>
          <a:xfrm>
            <a:off x="612775" y="86994"/>
            <a:ext cx="71755" cy="64135"/>
          </a:xfrm>
          <a:custGeom>
            <a:avLst/>
            <a:gdLst/>
            <a:ahLst/>
            <a:cxnLst/>
            <a:rect l="l" t="t" r="r" b="b"/>
            <a:pathLst>
              <a:path w="71755" h="64135">
                <a:moveTo>
                  <a:pt x="35813" y="0"/>
                </a:moveTo>
                <a:lnTo>
                  <a:pt x="21859" y="2518"/>
                </a:lnTo>
                <a:lnTo>
                  <a:pt x="10477" y="9382"/>
                </a:lnTo>
                <a:lnTo>
                  <a:pt x="2809" y="19556"/>
                </a:lnTo>
                <a:lnTo>
                  <a:pt x="0" y="32004"/>
                </a:lnTo>
                <a:lnTo>
                  <a:pt x="2809" y="44525"/>
                </a:lnTo>
                <a:lnTo>
                  <a:pt x="10477" y="54737"/>
                </a:lnTo>
                <a:lnTo>
                  <a:pt x="21859" y="61614"/>
                </a:lnTo>
                <a:lnTo>
                  <a:pt x="35813" y="64135"/>
                </a:lnTo>
                <a:lnTo>
                  <a:pt x="49841" y="61614"/>
                </a:lnTo>
                <a:lnTo>
                  <a:pt x="61261" y="54737"/>
                </a:lnTo>
                <a:lnTo>
                  <a:pt x="68943" y="44525"/>
                </a:lnTo>
                <a:lnTo>
                  <a:pt x="71754" y="32004"/>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53" name="Image 947">
            <a:extLst>
              <a:ext uri="{FF2B5EF4-FFF2-40B4-BE49-F238E27FC236}">
                <a16:creationId xmlns:a16="http://schemas.microsoft.com/office/drawing/2014/main" id="{00000000-0008-0000-0E00-000045590000}"/>
              </a:ext>
            </a:extLst>
          </xdr:cNvPr>
          <xdr:cNvPicPr/>
        </xdr:nvPicPr>
        <xdr:blipFill>
          <a:blip xmlns:r="http://schemas.openxmlformats.org/officeDocument/2006/relationships" r:embed="rId8" cstate="print"/>
          <a:stretch>
            <a:fillRect/>
          </a:stretch>
        </xdr:blipFill>
        <xdr:spPr>
          <a:xfrm>
            <a:off x="600075" y="61594"/>
            <a:ext cx="71754" cy="64135"/>
          </a:xfrm>
          <a:prstGeom prst="rect">
            <a:avLst/>
          </a:prstGeom>
        </xdr:spPr>
      </xdr:pic>
      <xdr:sp macro="" textlink="">
        <xdr:nvSpPr>
          <xdr:cNvPr id="22854" name="Graphic 948">
            <a:extLst>
              <a:ext uri="{FF2B5EF4-FFF2-40B4-BE49-F238E27FC236}">
                <a16:creationId xmlns:a16="http://schemas.microsoft.com/office/drawing/2014/main" id="{00000000-0008-0000-0E00-000046590000}"/>
              </a:ext>
            </a:extLst>
          </xdr:cNvPr>
          <xdr:cNvSpPr/>
        </xdr:nvSpPr>
        <xdr:spPr>
          <a:xfrm>
            <a:off x="600075" y="61594"/>
            <a:ext cx="71755" cy="64135"/>
          </a:xfrm>
          <a:custGeom>
            <a:avLst/>
            <a:gdLst/>
            <a:ahLst/>
            <a:cxnLst/>
            <a:rect l="l" t="t" r="r" b="b"/>
            <a:pathLst>
              <a:path w="71755" h="64135">
                <a:moveTo>
                  <a:pt x="35940" y="0"/>
                </a:moveTo>
                <a:lnTo>
                  <a:pt x="21913" y="2518"/>
                </a:lnTo>
                <a:lnTo>
                  <a:pt x="10493" y="9382"/>
                </a:lnTo>
                <a:lnTo>
                  <a:pt x="2811" y="19556"/>
                </a:lnTo>
                <a:lnTo>
                  <a:pt x="0" y="32004"/>
                </a:lnTo>
                <a:lnTo>
                  <a:pt x="2811" y="44525"/>
                </a:lnTo>
                <a:lnTo>
                  <a:pt x="10493" y="54737"/>
                </a:lnTo>
                <a:lnTo>
                  <a:pt x="21913" y="61614"/>
                </a:lnTo>
                <a:lnTo>
                  <a:pt x="35940" y="64135"/>
                </a:lnTo>
                <a:lnTo>
                  <a:pt x="49895" y="61614"/>
                </a:lnTo>
                <a:lnTo>
                  <a:pt x="61277" y="54737"/>
                </a:lnTo>
                <a:lnTo>
                  <a:pt x="68945" y="44525"/>
                </a:lnTo>
                <a:lnTo>
                  <a:pt x="71754" y="32004"/>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55" name="Graphic 949">
            <a:extLst>
              <a:ext uri="{FF2B5EF4-FFF2-40B4-BE49-F238E27FC236}">
                <a16:creationId xmlns:a16="http://schemas.microsoft.com/office/drawing/2014/main" id="{00000000-0008-0000-0E00-000047590000}"/>
              </a:ext>
            </a:extLst>
          </xdr:cNvPr>
          <xdr:cNvSpPr/>
        </xdr:nvSpPr>
        <xdr:spPr>
          <a:xfrm>
            <a:off x="612775" y="1469389"/>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56" name="Image 950">
            <a:extLst>
              <a:ext uri="{FF2B5EF4-FFF2-40B4-BE49-F238E27FC236}">
                <a16:creationId xmlns:a16="http://schemas.microsoft.com/office/drawing/2014/main" id="{00000000-0008-0000-0E00-000048590000}"/>
              </a:ext>
            </a:extLst>
          </xdr:cNvPr>
          <xdr:cNvPicPr/>
        </xdr:nvPicPr>
        <xdr:blipFill>
          <a:blip xmlns:r="http://schemas.openxmlformats.org/officeDocument/2006/relationships" r:embed="rId8" cstate="print"/>
          <a:stretch>
            <a:fillRect/>
          </a:stretch>
        </xdr:blipFill>
        <xdr:spPr>
          <a:xfrm>
            <a:off x="600075" y="1443989"/>
            <a:ext cx="71754" cy="64135"/>
          </a:xfrm>
          <a:prstGeom prst="rect">
            <a:avLst/>
          </a:prstGeom>
        </xdr:spPr>
      </xdr:pic>
      <xdr:sp macro="" textlink="">
        <xdr:nvSpPr>
          <xdr:cNvPr id="22878" name="Graphic 951">
            <a:extLst>
              <a:ext uri="{FF2B5EF4-FFF2-40B4-BE49-F238E27FC236}">
                <a16:creationId xmlns:a16="http://schemas.microsoft.com/office/drawing/2014/main" id="{00000000-0008-0000-0E00-00005E590000}"/>
              </a:ext>
            </a:extLst>
          </xdr:cNvPr>
          <xdr:cNvSpPr/>
        </xdr:nvSpPr>
        <xdr:spPr>
          <a:xfrm>
            <a:off x="600075" y="1443989"/>
            <a:ext cx="71755" cy="64135"/>
          </a:xfrm>
          <a:custGeom>
            <a:avLst/>
            <a:gdLst/>
            <a:ahLst/>
            <a:cxnLst/>
            <a:rect l="l" t="t" r="r" b="b"/>
            <a:pathLst>
              <a:path w="71755" h="64135">
                <a:moveTo>
                  <a:pt x="35940" y="0"/>
                </a:moveTo>
                <a:lnTo>
                  <a:pt x="21913" y="2518"/>
                </a:lnTo>
                <a:lnTo>
                  <a:pt x="10493" y="9382"/>
                </a:lnTo>
                <a:lnTo>
                  <a:pt x="2811" y="19556"/>
                </a:lnTo>
                <a:lnTo>
                  <a:pt x="0" y="32004"/>
                </a:lnTo>
                <a:lnTo>
                  <a:pt x="2811" y="44525"/>
                </a:lnTo>
                <a:lnTo>
                  <a:pt x="10493" y="54737"/>
                </a:lnTo>
                <a:lnTo>
                  <a:pt x="21913" y="61614"/>
                </a:lnTo>
                <a:lnTo>
                  <a:pt x="35940" y="64135"/>
                </a:lnTo>
                <a:lnTo>
                  <a:pt x="49895" y="61614"/>
                </a:lnTo>
                <a:lnTo>
                  <a:pt x="61277" y="54737"/>
                </a:lnTo>
                <a:lnTo>
                  <a:pt x="68945" y="44525"/>
                </a:lnTo>
                <a:lnTo>
                  <a:pt x="71754" y="32004"/>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529" name="Graphic 952">
            <a:extLst>
              <a:ext uri="{FF2B5EF4-FFF2-40B4-BE49-F238E27FC236}">
                <a16:creationId xmlns:a16="http://schemas.microsoft.com/office/drawing/2014/main" id="{00000000-0008-0000-0E00-000001580000}"/>
              </a:ext>
            </a:extLst>
          </xdr:cNvPr>
          <xdr:cNvSpPr/>
        </xdr:nvSpPr>
        <xdr:spPr>
          <a:xfrm>
            <a:off x="477519" y="1650364"/>
            <a:ext cx="294005" cy="198755"/>
          </a:xfrm>
          <a:custGeom>
            <a:avLst/>
            <a:gdLst/>
            <a:ahLst/>
            <a:cxnLst/>
            <a:rect l="l" t="t" r="r" b="b"/>
            <a:pathLst>
              <a:path w="294005" h="198755">
                <a:moveTo>
                  <a:pt x="294004" y="0"/>
                </a:moveTo>
                <a:lnTo>
                  <a:pt x="0" y="0"/>
                </a:lnTo>
                <a:lnTo>
                  <a:pt x="0" y="198755"/>
                </a:lnTo>
                <a:lnTo>
                  <a:pt x="294004" y="198755"/>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530" name="Graphic 953">
            <a:extLst>
              <a:ext uri="{FF2B5EF4-FFF2-40B4-BE49-F238E27FC236}">
                <a16:creationId xmlns:a16="http://schemas.microsoft.com/office/drawing/2014/main" id="{00000000-0008-0000-0E00-000002580000}"/>
              </a:ext>
            </a:extLst>
          </xdr:cNvPr>
          <xdr:cNvSpPr/>
        </xdr:nvSpPr>
        <xdr:spPr>
          <a:xfrm>
            <a:off x="477519" y="1650364"/>
            <a:ext cx="294005" cy="198755"/>
          </a:xfrm>
          <a:custGeom>
            <a:avLst/>
            <a:gdLst/>
            <a:ahLst/>
            <a:cxnLst/>
            <a:rect l="l" t="t" r="r" b="b"/>
            <a:pathLst>
              <a:path w="294005" h="198755">
                <a:moveTo>
                  <a:pt x="0" y="198755"/>
                </a:moveTo>
                <a:lnTo>
                  <a:pt x="294004" y="198755"/>
                </a:lnTo>
                <a:lnTo>
                  <a:pt x="294004" y="0"/>
                </a:lnTo>
                <a:lnTo>
                  <a:pt x="0" y="0"/>
                </a:lnTo>
                <a:lnTo>
                  <a:pt x="0" y="198755"/>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22531" name="Graphic 954">
            <a:extLst>
              <a:ext uri="{FF2B5EF4-FFF2-40B4-BE49-F238E27FC236}">
                <a16:creationId xmlns:a16="http://schemas.microsoft.com/office/drawing/2014/main" id="{00000000-0008-0000-0E00-000003580000}"/>
              </a:ext>
            </a:extLst>
          </xdr:cNvPr>
          <xdr:cNvSpPr/>
        </xdr:nvSpPr>
        <xdr:spPr>
          <a:xfrm>
            <a:off x="704850" y="1028064"/>
            <a:ext cx="367665" cy="821055"/>
          </a:xfrm>
          <a:custGeom>
            <a:avLst/>
            <a:gdLst/>
            <a:ahLst/>
            <a:cxnLst/>
            <a:rect l="l" t="t" r="r" b="b"/>
            <a:pathLst>
              <a:path w="367665" h="821055">
                <a:moveTo>
                  <a:pt x="358140" y="0"/>
                </a:moveTo>
                <a:lnTo>
                  <a:pt x="0" y="0"/>
                </a:lnTo>
                <a:lnTo>
                  <a:pt x="0" y="229870"/>
                </a:lnTo>
                <a:lnTo>
                  <a:pt x="358140" y="229870"/>
                </a:lnTo>
                <a:lnTo>
                  <a:pt x="358140" y="0"/>
                </a:lnTo>
                <a:close/>
              </a:path>
              <a:path w="367665" h="821055">
                <a:moveTo>
                  <a:pt x="367652" y="542925"/>
                </a:moveTo>
                <a:lnTo>
                  <a:pt x="310515" y="542925"/>
                </a:lnTo>
                <a:lnTo>
                  <a:pt x="310515" y="335280"/>
                </a:lnTo>
                <a:lnTo>
                  <a:pt x="0" y="335280"/>
                </a:lnTo>
                <a:lnTo>
                  <a:pt x="0" y="565150"/>
                </a:lnTo>
                <a:lnTo>
                  <a:pt x="122555" y="565150"/>
                </a:lnTo>
                <a:lnTo>
                  <a:pt x="122555" y="821055"/>
                </a:lnTo>
                <a:lnTo>
                  <a:pt x="367652" y="821055"/>
                </a:lnTo>
                <a:lnTo>
                  <a:pt x="367652" y="54292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532" name="Graphic 955">
            <a:extLst>
              <a:ext uri="{FF2B5EF4-FFF2-40B4-BE49-F238E27FC236}">
                <a16:creationId xmlns:a16="http://schemas.microsoft.com/office/drawing/2014/main" id="{00000000-0008-0000-0E00-000004580000}"/>
              </a:ext>
            </a:extLst>
          </xdr:cNvPr>
          <xdr:cNvSpPr/>
        </xdr:nvSpPr>
        <xdr:spPr>
          <a:xfrm>
            <a:off x="616584" y="197040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533" name="Image 956">
            <a:extLst>
              <a:ext uri="{FF2B5EF4-FFF2-40B4-BE49-F238E27FC236}">
                <a16:creationId xmlns:a16="http://schemas.microsoft.com/office/drawing/2014/main" id="{00000000-0008-0000-0E00-000005580000}"/>
              </a:ext>
            </a:extLst>
          </xdr:cNvPr>
          <xdr:cNvPicPr/>
        </xdr:nvPicPr>
        <xdr:blipFill>
          <a:blip xmlns:r="http://schemas.openxmlformats.org/officeDocument/2006/relationships" r:embed="rId11" cstate="print"/>
          <a:stretch>
            <a:fillRect/>
          </a:stretch>
        </xdr:blipFill>
        <xdr:spPr>
          <a:xfrm>
            <a:off x="603884" y="1945004"/>
            <a:ext cx="71754" cy="64134"/>
          </a:xfrm>
          <a:prstGeom prst="rect">
            <a:avLst/>
          </a:prstGeom>
        </xdr:spPr>
      </xdr:pic>
      <xdr:sp macro="" textlink="">
        <xdr:nvSpPr>
          <xdr:cNvPr id="22534" name="Graphic 957">
            <a:extLst>
              <a:ext uri="{FF2B5EF4-FFF2-40B4-BE49-F238E27FC236}">
                <a16:creationId xmlns:a16="http://schemas.microsoft.com/office/drawing/2014/main" id="{00000000-0008-0000-0E00-000006580000}"/>
              </a:ext>
            </a:extLst>
          </xdr:cNvPr>
          <xdr:cNvSpPr/>
        </xdr:nvSpPr>
        <xdr:spPr>
          <a:xfrm>
            <a:off x="603884" y="194500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535" name="Graphic 958">
            <a:extLst>
              <a:ext uri="{FF2B5EF4-FFF2-40B4-BE49-F238E27FC236}">
                <a16:creationId xmlns:a16="http://schemas.microsoft.com/office/drawing/2014/main" id="{00000000-0008-0000-0E00-000007580000}"/>
              </a:ext>
            </a:extLst>
          </xdr:cNvPr>
          <xdr:cNvSpPr/>
        </xdr:nvSpPr>
        <xdr:spPr>
          <a:xfrm>
            <a:off x="614044" y="1134744"/>
            <a:ext cx="71755" cy="64135"/>
          </a:xfrm>
          <a:custGeom>
            <a:avLst/>
            <a:gdLst/>
            <a:ahLst/>
            <a:cxnLst/>
            <a:rect l="l" t="t" r="r" b="b"/>
            <a:pathLst>
              <a:path w="71755" h="64135">
                <a:moveTo>
                  <a:pt x="35940" y="0"/>
                </a:moveTo>
                <a:lnTo>
                  <a:pt x="21913" y="2518"/>
                </a:lnTo>
                <a:lnTo>
                  <a:pt x="10493" y="9382"/>
                </a:lnTo>
                <a:lnTo>
                  <a:pt x="2811" y="19556"/>
                </a:lnTo>
                <a:lnTo>
                  <a:pt x="0" y="32004"/>
                </a:lnTo>
                <a:lnTo>
                  <a:pt x="2811" y="44525"/>
                </a:lnTo>
                <a:lnTo>
                  <a:pt x="10493" y="54737"/>
                </a:lnTo>
                <a:lnTo>
                  <a:pt x="21913" y="61614"/>
                </a:lnTo>
                <a:lnTo>
                  <a:pt x="35940" y="64135"/>
                </a:lnTo>
                <a:lnTo>
                  <a:pt x="49895" y="61614"/>
                </a:lnTo>
                <a:lnTo>
                  <a:pt x="61277" y="54737"/>
                </a:lnTo>
                <a:lnTo>
                  <a:pt x="68945" y="44525"/>
                </a:lnTo>
                <a:lnTo>
                  <a:pt x="71754" y="32004"/>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536" name="Image 959">
            <a:extLst>
              <a:ext uri="{FF2B5EF4-FFF2-40B4-BE49-F238E27FC236}">
                <a16:creationId xmlns:a16="http://schemas.microsoft.com/office/drawing/2014/main" id="{00000000-0008-0000-0E00-000008580000}"/>
              </a:ext>
            </a:extLst>
          </xdr:cNvPr>
          <xdr:cNvPicPr/>
        </xdr:nvPicPr>
        <xdr:blipFill>
          <a:blip xmlns:r="http://schemas.openxmlformats.org/officeDocument/2006/relationships" r:embed="rId12" cstate="print"/>
          <a:stretch>
            <a:fillRect/>
          </a:stretch>
        </xdr:blipFill>
        <xdr:spPr>
          <a:xfrm>
            <a:off x="601344" y="1109344"/>
            <a:ext cx="71754" cy="64135"/>
          </a:xfrm>
          <a:prstGeom prst="rect">
            <a:avLst/>
          </a:prstGeom>
        </xdr:spPr>
      </xdr:pic>
      <xdr:sp macro="" textlink="">
        <xdr:nvSpPr>
          <xdr:cNvPr id="22537" name="Graphic 960">
            <a:extLst>
              <a:ext uri="{FF2B5EF4-FFF2-40B4-BE49-F238E27FC236}">
                <a16:creationId xmlns:a16="http://schemas.microsoft.com/office/drawing/2014/main" id="{00000000-0008-0000-0E00-000009580000}"/>
              </a:ext>
            </a:extLst>
          </xdr:cNvPr>
          <xdr:cNvSpPr/>
        </xdr:nvSpPr>
        <xdr:spPr>
          <a:xfrm>
            <a:off x="601344" y="1109344"/>
            <a:ext cx="71755" cy="64135"/>
          </a:xfrm>
          <a:custGeom>
            <a:avLst/>
            <a:gdLst/>
            <a:ahLst/>
            <a:cxnLst/>
            <a:rect l="l" t="t" r="r" b="b"/>
            <a:pathLst>
              <a:path w="71755" h="64135">
                <a:moveTo>
                  <a:pt x="35813" y="0"/>
                </a:moveTo>
                <a:lnTo>
                  <a:pt x="21859" y="2518"/>
                </a:lnTo>
                <a:lnTo>
                  <a:pt x="10477" y="9382"/>
                </a:lnTo>
                <a:lnTo>
                  <a:pt x="2809" y="19556"/>
                </a:lnTo>
                <a:lnTo>
                  <a:pt x="0" y="32004"/>
                </a:lnTo>
                <a:lnTo>
                  <a:pt x="2809" y="44525"/>
                </a:lnTo>
                <a:lnTo>
                  <a:pt x="10477" y="54737"/>
                </a:lnTo>
                <a:lnTo>
                  <a:pt x="21859" y="61614"/>
                </a:lnTo>
                <a:lnTo>
                  <a:pt x="35813" y="64135"/>
                </a:lnTo>
                <a:lnTo>
                  <a:pt x="49841" y="61614"/>
                </a:lnTo>
                <a:lnTo>
                  <a:pt x="61261" y="54737"/>
                </a:lnTo>
                <a:lnTo>
                  <a:pt x="68943" y="44525"/>
                </a:lnTo>
                <a:lnTo>
                  <a:pt x="71754" y="32004"/>
                </a:lnTo>
                <a:lnTo>
                  <a:pt x="68943" y="19556"/>
                </a:lnTo>
                <a:lnTo>
                  <a:pt x="61261" y="9382"/>
                </a:lnTo>
                <a:lnTo>
                  <a:pt x="49841" y="2518"/>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538" name="Graphic 961">
            <a:extLst>
              <a:ext uri="{FF2B5EF4-FFF2-40B4-BE49-F238E27FC236}">
                <a16:creationId xmlns:a16="http://schemas.microsoft.com/office/drawing/2014/main" id="{00000000-0008-0000-0E00-00000A580000}"/>
              </a:ext>
            </a:extLst>
          </xdr:cNvPr>
          <xdr:cNvSpPr/>
        </xdr:nvSpPr>
        <xdr:spPr>
          <a:xfrm>
            <a:off x="487044" y="718184"/>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539" name="Graphic 962">
            <a:extLst>
              <a:ext uri="{FF2B5EF4-FFF2-40B4-BE49-F238E27FC236}">
                <a16:creationId xmlns:a16="http://schemas.microsoft.com/office/drawing/2014/main" id="{00000000-0008-0000-0E00-00000B580000}"/>
              </a:ext>
            </a:extLst>
          </xdr:cNvPr>
          <xdr:cNvSpPr/>
        </xdr:nvSpPr>
        <xdr:spPr>
          <a:xfrm>
            <a:off x="487044" y="718184"/>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24" name="Graphic 963">
            <a:extLst>
              <a:ext uri="{FF2B5EF4-FFF2-40B4-BE49-F238E27FC236}">
                <a16:creationId xmlns:a16="http://schemas.microsoft.com/office/drawing/2014/main" id="{00000000-0008-0000-0E00-0000F0590000}"/>
              </a:ext>
            </a:extLst>
          </xdr:cNvPr>
          <xdr:cNvSpPr/>
        </xdr:nvSpPr>
        <xdr:spPr>
          <a:xfrm>
            <a:off x="790575" y="718184"/>
            <a:ext cx="310515" cy="278130"/>
          </a:xfrm>
          <a:custGeom>
            <a:avLst/>
            <a:gdLst/>
            <a:ahLst/>
            <a:cxnLst/>
            <a:rect l="l" t="t" r="r" b="b"/>
            <a:pathLst>
              <a:path w="310515" h="278130">
                <a:moveTo>
                  <a:pt x="310515" y="0"/>
                </a:moveTo>
                <a:lnTo>
                  <a:pt x="0" y="0"/>
                </a:lnTo>
                <a:lnTo>
                  <a:pt x="0" y="278129"/>
                </a:lnTo>
                <a:lnTo>
                  <a:pt x="310515" y="278129"/>
                </a:lnTo>
                <a:lnTo>
                  <a:pt x="31051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25" name="Graphic 964">
            <a:extLst>
              <a:ext uri="{FF2B5EF4-FFF2-40B4-BE49-F238E27FC236}">
                <a16:creationId xmlns:a16="http://schemas.microsoft.com/office/drawing/2014/main" id="{00000000-0008-0000-0E00-0000F1590000}"/>
              </a:ext>
            </a:extLst>
          </xdr:cNvPr>
          <xdr:cNvSpPr/>
        </xdr:nvSpPr>
        <xdr:spPr>
          <a:xfrm>
            <a:off x="0" y="791209"/>
            <a:ext cx="1266825" cy="1160145"/>
          </a:xfrm>
          <a:custGeom>
            <a:avLst/>
            <a:gdLst/>
            <a:ahLst/>
            <a:cxnLst/>
            <a:rect l="l" t="t" r="r" b="b"/>
            <a:pathLst>
              <a:path w="1266825" h="1160145">
                <a:moveTo>
                  <a:pt x="76200" y="706120"/>
                </a:moveTo>
                <a:lnTo>
                  <a:pt x="69850" y="693420"/>
                </a:lnTo>
                <a:lnTo>
                  <a:pt x="38100" y="629920"/>
                </a:lnTo>
                <a:lnTo>
                  <a:pt x="0" y="706120"/>
                </a:lnTo>
                <a:lnTo>
                  <a:pt x="28575" y="706120"/>
                </a:lnTo>
                <a:lnTo>
                  <a:pt x="28575" y="1083945"/>
                </a:lnTo>
                <a:lnTo>
                  <a:pt x="0" y="1083945"/>
                </a:lnTo>
                <a:lnTo>
                  <a:pt x="38100" y="1160145"/>
                </a:lnTo>
                <a:lnTo>
                  <a:pt x="69850" y="1096645"/>
                </a:lnTo>
                <a:lnTo>
                  <a:pt x="76200" y="1083945"/>
                </a:lnTo>
                <a:lnTo>
                  <a:pt x="47625" y="1083945"/>
                </a:lnTo>
                <a:lnTo>
                  <a:pt x="47625" y="706120"/>
                </a:lnTo>
                <a:lnTo>
                  <a:pt x="76200" y="706120"/>
                </a:lnTo>
                <a:close/>
              </a:path>
              <a:path w="1266825" h="1160145">
                <a:moveTo>
                  <a:pt x="1266825" y="76200"/>
                </a:moveTo>
                <a:lnTo>
                  <a:pt x="1260475" y="63500"/>
                </a:lnTo>
                <a:lnTo>
                  <a:pt x="1228725" y="0"/>
                </a:lnTo>
                <a:lnTo>
                  <a:pt x="1190625" y="76200"/>
                </a:lnTo>
                <a:lnTo>
                  <a:pt x="1219200" y="76200"/>
                </a:lnTo>
                <a:lnTo>
                  <a:pt x="1219200" y="933450"/>
                </a:lnTo>
                <a:lnTo>
                  <a:pt x="1190625" y="933450"/>
                </a:lnTo>
                <a:lnTo>
                  <a:pt x="1228725" y="1009650"/>
                </a:lnTo>
                <a:lnTo>
                  <a:pt x="1260475" y="946150"/>
                </a:lnTo>
                <a:lnTo>
                  <a:pt x="1266825" y="933450"/>
                </a:lnTo>
                <a:lnTo>
                  <a:pt x="1238250" y="933450"/>
                </a:lnTo>
                <a:lnTo>
                  <a:pt x="1238250" y="76200"/>
                </a:lnTo>
                <a:lnTo>
                  <a:pt x="1266825"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3026" name="Textbox 965">
            <a:extLst>
              <a:ext uri="{FF2B5EF4-FFF2-40B4-BE49-F238E27FC236}">
                <a16:creationId xmlns:a16="http://schemas.microsoft.com/office/drawing/2014/main" id="{00000000-0008-0000-0E00-0000F2590000}"/>
              </a:ext>
            </a:extLst>
          </xdr:cNvPr>
          <xdr:cNvSpPr txBox="1"/>
        </xdr:nvSpPr>
        <xdr:spPr>
          <a:xfrm>
            <a:off x="831469" y="74168"/>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027" name="Textbox 966">
            <a:extLst>
              <a:ext uri="{FF2B5EF4-FFF2-40B4-BE49-F238E27FC236}">
                <a16:creationId xmlns:a16="http://schemas.microsoft.com/office/drawing/2014/main" id="{00000000-0008-0000-0E00-0000F3590000}"/>
              </a:ext>
            </a:extLst>
          </xdr:cNvPr>
          <xdr:cNvSpPr txBox="1"/>
        </xdr:nvSpPr>
        <xdr:spPr>
          <a:xfrm>
            <a:off x="797941" y="792352"/>
            <a:ext cx="208915" cy="993775"/>
          </a:xfrm>
          <a:prstGeom prst="rect">
            <a:avLst/>
          </a:prstGeom>
        </xdr:spPr>
        <xdr:txBody>
          <a:bodyPr wrap="square" lIns="0" tIns="0" rIns="0" bIns="0" rtlCol="0">
            <a:noAutofit/>
          </a:bodyPr>
          <a:lstStyle/>
          <a:p>
            <a:pPr marL="85090">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marR="70485">
              <a:lnSpc>
                <a:spcPts val="2650"/>
              </a:lnSpc>
              <a:spcBef>
                <a:spcPts val="20"/>
              </a:spcBef>
              <a:spcAft>
                <a:spcPts val="0"/>
              </a:spcAft>
            </a:pPr>
            <a:r>
              <a:rPr lang="en-US" sz="1100" spc="-30">
                <a:solidFill>
                  <a:srgbClr val="FF0000"/>
                </a:solidFill>
                <a:effectLst/>
                <a:latin typeface="Carlito"/>
                <a:ea typeface="Carlito"/>
                <a:cs typeface="Carlito"/>
              </a:rPr>
              <a:t>G</a:t>
            </a:r>
            <a:r>
              <a:rPr lang="en-US" sz="1100" spc="-30" baseline="-25000">
                <a:solidFill>
                  <a:srgbClr val="FF0000"/>
                </a:solidFill>
                <a:effectLst/>
                <a:latin typeface="Carlito"/>
                <a:ea typeface="Carlito"/>
                <a:cs typeface="Carlito"/>
              </a:rPr>
              <a:t>1</a:t>
            </a:r>
            <a:r>
              <a:rPr lang="en-US" sz="1100" spc="-30">
                <a:solidFill>
                  <a:srgbClr val="FF0000"/>
                </a:solidFill>
                <a:effectLst/>
                <a:latin typeface="Carlito"/>
                <a:ea typeface="Carlito"/>
                <a:cs typeface="Carlito"/>
              </a:rPr>
              <a:t> </a:t>
            </a:r>
            <a:r>
              <a:rPr lang="en-US" sz="1100" spc="-50">
                <a:effectLst/>
                <a:latin typeface="Carlito"/>
                <a:ea typeface="Carlito"/>
                <a:cs typeface="Carlito"/>
              </a:rPr>
              <a:t>G</a:t>
            </a:r>
            <a:endParaRPr lang="en-US" sz="1100">
              <a:effectLst/>
              <a:latin typeface="Carlito"/>
              <a:ea typeface="Carlito"/>
              <a:cs typeface="Carlito"/>
            </a:endParaRPr>
          </a:p>
          <a:p>
            <a:pPr marL="120015">
              <a:lnSpc>
                <a:spcPts val="1325"/>
              </a:lnSpc>
              <a:spcBef>
                <a:spcPts val="55"/>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28" name="Textbox 967">
            <a:extLst>
              <a:ext uri="{FF2B5EF4-FFF2-40B4-BE49-F238E27FC236}">
                <a16:creationId xmlns:a16="http://schemas.microsoft.com/office/drawing/2014/main" id="{00000000-0008-0000-0E00-0000F4590000}"/>
              </a:ext>
            </a:extLst>
          </xdr:cNvPr>
          <xdr:cNvSpPr txBox="1"/>
        </xdr:nvSpPr>
        <xdr:spPr>
          <a:xfrm>
            <a:off x="383413" y="2101469"/>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32</xdr:col>
      <xdr:colOff>335280</xdr:colOff>
      <xdr:row>14</xdr:row>
      <xdr:rowOff>7620</xdr:rowOff>
    </xdr:from>
    <xdr:to>
      <xdr:col>35</xdr:col>
      <xdr:colOff>381000</xdr:colOff>
      <xdr:row>22</xdr:row>
      <xdr:rowOff>143637</xdr:rowOff>
    </xdr:to>
    <xdr:grpSp>
      <xdr:nvGrpSpPr>
        <xdr:cNvPr id="23029" name="Group 23028">
          <a:extLst>
            <a:ext uri="{FF2B5EF4-FFF2-40B4-BE49-F238E27FC236}">
              <a16:creationId xmlns:a16="http://schemas.microsoft.com/office/drawing/2014/main" id="{00000000-0008-0000-0E00-0000F5590000}"/>
            </a:ext>
          </a:extLst>
        </xdr:cNvPr>
        <xdr:cNvGrpSpPr>
          <a:grpSpLocks/>
        </xdr:cNvGrpSpPr>
      </xdr:nvGrpSpPr>
      <xdr:grpSpPr>
        <a:xfrm>
          <a:off x="12496800" y="2697480"/>
          <a:ext cx="1874520" cy="1599057"/>
          <a:chOff x="0" y="0"/>
          <a:chExt cx="6324600" cy="3755517"/>
        </a:xfrm>
      </xdr:grpSpPr>
      <xdr:sp macro="" textlink="">
        <xdr:nvSpPr>
          <xdr:cNvPr id="23030" name="Graphic 969">
            <a:extLst>
              <a:ext uri="{FF2B5EF4-FFF2-40B4-BE49-F238E27FC236}">
                <a16:creationId xmlns:a16="http://schemas.microsoft.com/office/drawing/2014/main" id="{00000000-0008-0000-0E00-0000F6590000}"/>
              </a:ext>
            </a:extLst>
          </xdr:cNvPr>
          <xdr:cNvSpPr/>
        </xdr:nvSpPr>
        <xdr:spPr>
          <a:xfrm>
            <a:off x="609600" y="1755267"/>
            <a:ext cx="2705100" cy="2000250"/>
          </a:xfrm>
          <a:custGeom>
            <a:avLst/>
            <a:gdLst/>
            <a:ahLst/>
            <a:cxnLst/>
            <a:rect l="l" t="t" r="r" b="b"/>
            <a:pathLst>
              <a:path w="2705100" h="2000250">
                <a:moveTo>
                  <a:pt x="333375" y="0"/>
                </a:moveTo>
                <a:lnTo>
                  <a:pt x="284104" y="3613"/>
                </a:lnTo>
                <a:lnTo>
                  <a:pt x="237080" y="14112"/>
                </a:lnTo>
                <a:lnTo>
                  <a:pt x="192818" y="30979"/>
                </a:lnTo>
                <a:lnTo>
                  <a:pt x="151834" y="53700"/>
                </a:lnTo>
                <a:lnTo>
                  <a:pt x="114643" y="81760"/>
                </a:lnTo>
                <a:lnTo>
                  <a:pt x="81760" y="114643"/>
                </a:lnTo>
                <a:lnTo>
                  <a:pt x="53700" y="151834"/>
                </a:lnTo>
                <a:lnTo>
                  <a:pt x="30979" y="192818"/>
                </a:lnTo>
                <a:lnTo>
                  <a:pt x="14112" y="237080"/>
                </a:lnTo>
                <a:lnTo>
                  <a:pt x="3613" y="284104"/>
                </a:lnTo>
                <a:lnTo>
                  <a:pt x="0" y="333375"/>
                </a:lnTo>
                <a:lnTo>
                  <a:pt x="0" y="1666875"/>
                </a:lnTo>
                <a:lnTo>
                  <a:pt x="3613" y="1716145"/>
                </a:lnTo>
                <a:lnTo>
                  <a:pt x="14112" y="1763169"/>
                </a:lnTo>
                <a:lnTo>
                  <a:pt x="30979" y="1807431"/>
                </a:lnTo>
                <a:lnTo>
                  <a:pt x="53700" y="1848415"/>
                </a:lnTo>
                <a:lnTo>
                  <a:pt x="81760" y="1885606"/>
                </a:lnTo>
                <a:lnTo>
                  <a:pt x="114643" y="1918489"/>
                </a:lnTo>
                <a:lnTo>
                  <a:pt x="151834" y="1946549"/>
                </a:lnTo>
                <a:lnTo>
                  <a:pt x="192818" y="1969270"/>
                </a:lnTo>
                <a:lnTo>
                  <a:pt x="237080" y="1986137"/>
                </a:lnTo>
                <a:lnTo>
                  <a:pt x="284104" y="1996636"/>
                </a:lnTo>
                <a:lnTo>
                  <a:pt x="333375" y="2000250"/>
                </a:lnTo>
                <a:lnTo>
                  <a:pt x="2371725" y="2000250"/>
                </a:lnTo>
                <a:lnTo>
                  <a:pt x="2420995" y="1996636"/>
                </a:lnTo>
                <a:lnTo>
                  <a:pt x="2468019" y="1986137"/>
                </a:lnTo>
                <a:lnTo>
                  <a:pt x="2512281" y="1969270"/>
                </a:lnTo>
                <a:lnTo>
                  <a:pt x="2553265" y="1946549"/>
                </a:lnTo>
                <a:lnTo>
                  <a:pt x="2590456" y="1918489"/>
                </a:lnTo>
                <a:lnTo>
                  <a:pt x="2623339" y="1885606"/>
                </a:lnTo>
                <a:lnTo>
                  <a:pt x="2651399" y="1848415"/>
                </a:lnTo>
                <a:lnTo>
                  <a:pt x="2674120" y="1807431"/>
                </a:lnTo>
                <a:lnTo>
                  <a:pt x="2690987" y="1763169"/>
                </a:lnTo>
                <a:lnTo>
                  <a:pt x="2701486" y="1716145"/>
                </a:lnTo>
                <a:lnTo>
                  <a:pt x="2705100" y="1666875"/>
                </a:lnTo>
                <a:lnTo>
                  <a:pt x="2705100" y="333375"/>
                </a:lnTo>
                <a:lnTo>
                  <a:pt x="2701486" y="284104"/>
                </a:lnTo>
                <a:lnTo>
                  <a:pt x="2690987" y="237080"/>
                </a:lnTo>
                <a:lnTo>
                  <a:pt x="2674120" y="192818"/>
                </a:lnTo>
                <a:lnTo>
                  <a:pt x="2651399" y="151834"/>
                </a:lnTo>
                <a:lnTo>
                  <a:pt x="2623339" y="114643"/>
                </a:lnTo>
                <a:lnTo>
                  <a:pt x="2590456" y="81760"/>
                </a:lnTo>
                <a:lnTo>
                  <a:pt x="2553265" y="53700"/>
                </a:lnTo>
                <a:lnTo>
                  <a:pt x="2512281" y="30979"/>
                </a:lnTo>
                <a:lnTo>
                  <a:pt x="2468019" y="14112"/>
                </a:lnTo>
                <a:lnTo>
                  <a:pt x="2420995" y="3613"/>
                </a:lnTo>
                <a:lnTo>
                  <a:pt x="2371725" y="0"/>
                </a:lnTo>
                <a:lnTo>
                  <a:pt x="33337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31" name="Graphic 970">
            <a:extLst>
              <a:ext uri="{FF2B5EF4-FFF2-40B4-BE49-F238E27FC236}">
                <a16:creationId xmlns:a16="http://schemas.microsoft.com/office/drawing/2014/main" id="{00000000-0008-0000-0E00-0000F7590000}"/>
              </a:ext>
            </a:extLst>
          </xdr:cNvPr>
          <xdr:cNvSpPr/>
        </xdr:nvSpPr>
        <xdr:spPr>
          <a:xfrm>
            <a:off x="4238625" y="2374392"/>
            <a:ext cx="2085975" cy="1381125"/>
          </a:xfrm>
          <a:custGeom>
            <a:avLst/>
            <a:gdLst/>
            <a:ahLst/>
            <a:cxnLst/>
            <a:rect l="l" t="t" r="r" b="b"/>
            <a:pathLst>
              <a:path w="2085975" h="1381125">
                <a:moveTo>
                  <a:pt x="0" y="1381125"/>
                </a:moveTo>
                <a:lnTo>
                  <a:pt x="0" y="0"/>
                </a:lnTo>
              </a:path>
              <a:path w="2085975" h="1381125">
                <a:moveTo>
                  <a:pt x="0" y="0"/>
                </a:moveTo>
                <a:lnTo>
                  <a:pt x="2085975"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32" name="Graphic 971">
            <a:extLst>
              <a:ext uri="{FF2B5EF4-FFF2-40B4-BE49-F238E27FC236}">
                <a16:creationId xmlns:a16="http://schemas.microsoft.com/office/drawing/2014/main" id="{00000000-0008-0000-0E00-0000F8590000}"/>
              </a:ext>
            </a:extLst>
          </xdr:cNvPr>
          <xdr:cNvSpPr/>
        </xdr:nvSpPr>
        <xdr:spPr>
          <a:xfrm>
            <a:off x="1162050" y="288416"/>
            <a:ext cx="809625" cy="3467100"/>
          </a:xfrm>
          <a:custGeom>
            <a:avLst/>
            <a:gdLst/>
            <a:ahLst/>
            <a:cxnLst/>
            <a:rect l="l" t="t" r="r" b="b"/>
            <a:pathLst>
              <a:path w="809625" h="3467100">
                <a:moveTo>
                  <a:pt x="809625" y="3467100"/>
                </a:moveTo>
                <a:lnTo>
                  <a:pt x="809625" y="1466850"/>
                </a:lnTo>
              </a:path>
              <a:path w="809625" h="3467100">
                <a:moveTo>
                  <a:pt x="0" y="3400425"/>
                </a:moveTo>
                <a:lnTo>
                  <a:pt x="0" y="3467100"/>
                </a:lnTo>
              </a:path>
              <a:path w="809625" h="3467100">
                <a:moveTo>
                  <a:pt x="0" y="0"/>
                </a:moveTo>
                <a:lnTo>
                  <a:pt x="0" y="318135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3033" name="Graphic 972">
            <a:extLst>
              <a:ext uri="{FF2B5EF4-FFF2-40B4-BE49-F238E27FC236}">
                <a16:creationId xmlns:a16="http://schemas.microsoft.com/office/drawing/2014/main" id="{00000000-0008-0000-0E00-0000F9590000}"/>
              </a:ext>
            </a:extLst>
          </xdr:cNvPr>
          <xdr:cNvSpPr/>
        </xdr:nvSpPr>
        <xdr:spPr>
          <a:xfrm>
            <a:off x="981075" y="3469766"/>
            <a:ext cx="352425" cy="219075"/>
          </a:xfrm>
          <a:custGeom>
            <a:avLst/>
            <a:gdLst/>
            <a:ahLst/>
            <a:cxnLst/>
            <a:rect l="l" t="t" r="r" b="b"/>
            <a:pathLst>
              <a:path w="352425" h="219075">
                <a:moveTo>
                  <a:pt x="352425" y="0"/>
                </a:moveTo>
                <a:lnTo>
                  <a:pt x="0" y="0"/>
                </a:lnTo>
                <a:lnTo>
                  <a:pt x="0" y="219075"/>
                </a:lnTo>
                <a:lnTo>
                  <a:pt x="352425" y="219075"/>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34" name="Graphic 973">
            <a:extLst>
              <a:ext uri="{FF2B5EF4-FFF2-40B4-BE49-F238E27FC236}">
                <a16:creationId xmlns:a16="http://schemas.microsoft.com/office/drawing/2014/main" id="{00000000-0008-0000-0E00-0000FA590000}"/>
              </a:ext>
            </a:extLst>
          </xdr:cNvPr>
          <xdr:cNvSpPr/>
        </xdr:nvSpPr>
        <xdr:spPr>
          <a:xfrm>
            <a:off x="981075" y="69342"/>
            <a:ext cx="4457700" cy="3619500"/>
          </a:xfrm>
          <a:custGeom>
            <a:avLst/>
            <a:gdLst/>
            <a:ahLst/>
            <a:cxnLst/>
            <a:rect l="l" t="t" r="r" b="b"/>
            <a:pathLst>
              <a:path w="4457700" h="3619500">
                <a:moveTo>
                  <a:pt x="0" y="3619500"/>
                </a:moveTo>
                <a:lnTo>
                  <a:pt x="352425" y="3619500"/>
                </a:lnTo>
                <a:lnTo>
                  <a:pt x="352425" y="3400425"/>
                </a:lnTo>
                <a:lnTo>
                  <a:pt x="0" y="3400425"/>
                </a:lnTo>
                <a:lnTo>
                  <a:pt x="0" y="3619500"/>
                </a:lnTo>
                <a:close/>
              </a:path>
              <a:path w="4457700" h="3619500">
                <a:moveTo>
                  <a:pt x="4105275" y="2295525"/>
                </a:moveTo>
                <a:lnTo>
                  <a:pt x="4457700" y="2295525"/>
                </a:lnTo>
                <a:lnTo>
                  <a:pt x="4457700" y="2076450"/>
                </a:lnTo>
                <a:lnTo>
                  <a:pt x="4105275" y="2076450"/>
                </a:lnTo>
                <a:lnTo>
                  <a:pt x="4105275" y="2295525"/>
                </a:lnTo>
                <a:close/>
              </a:path>
              <a:path w="4457700" h="3619500">
                <a:moveTo>
                  <a:pt x="9525" y="219075"/>
                </a:moveTo>
                <a:lnTo>
                  <a:pt x="361950" y="219075"/>
                </a:lnTo>
                <a:lnTo>
                  <a:pt x="361950" y="0"/>
                </a:lnTo>
                <a:lnTo>
                  <a:pt x="9525" y="0"/>
                </a:lnTo>
                <a:lnTo>
                  <a:pt x="9525" y="219075"/>
                </a:lnTo>
                <a:close/>
              </a:path>
              <a:path w="4457700" h="3619500">
                <a:moveTo>
                  <a:pt x="4105275" y="1123950"/>
                </a:moveTo>
                <a:lnTo>
                  <a:pt x="4457700" y="1123950"/>
                </a:lnTo>
                <a:lnTo>
                  <a:pt x="4457700" y="904875"/>
                </a:lnTo>
                <a:lnTo>
                  <a:pt x="4105275" y="904875"/>
                </a:lnTo>
                <a:lnTo>
                  <a:pt x="4105275" y="112395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35" name="Graphic 974">
            <a:extLst>
              <a:ext uri="{FF2B5EF4-FFF2-40B4-BE49-F238E27FC236}">
                <a16:creationId xmlns:a16="http://schemas.microsoft.com/office/drawing/2014/main" id="{00000000-0008-0000-0E00-0000FB590000}"/>
              </a:ext>
            </a:extLst>
          </xdr:cNvPr>
          <xdr:cNvSpPr/>
        </xdr:nvSpPr>
        <xdr:spPr>
          <a:xfrm>
            <a:off x="676275" y="3279902"/>
            <a:ext cx="238125" cy="266065"/>
          </a:xfrm>
          <a:custGeom>
            <a:avLst/>
            <a:gdLst/>
            <a:ahLst/>
            <a:cxnLst/>
            <a:rect l="l" t="t" r="r" b="b"/>
            <a:pathLst>
              <a:path w="238125" h="266065">
                <a:moveTo>
                  <a:pt x="238125" y="0"/>
                </a:moveTo>
                <a:lnTo>
                  <a:pt x="0" y="0"/>
                </a:lnTo>
                <a:lnTo>
                  <a:pt x="0" y="266064"/>
                </a:lnTo>
                <a:lnTo>
                  <a:pt x="238125" y="266064"/>
                </a:lnTo>
                <a:lnTo>
                  <a:pt x="2381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36" name="Graphic 975">
            <a:extLst>
              <a:ext uri="{FF2B5EF4-FFF2-40B4-BE49-F238E27FC236}">
                <a16:creationId xmlns:a16="http://schemas.microsoft.com/office/drawing/2014/main" id="{00000000-0008-0000-0E00-0000FC590000}"/>
              </a:ext>
            </a:extLst>
          </xdr:cNvPr>
          <xdr:cNvSpPr/>
        </xdr:nvSpPr>
        <xdr:spPr>
          <a:xfrm>
            <a:off x="1162050" y="183642"/>
            <a:ext cx="4105275" cy="1571625"/>
          </a:xfrm>
          <a:custGeom>
            <a:avLst/>
            <a:gdLst/>
            <a:ahLst/>
            <a:cxnLst/>
            <a:rect l="l" t="t" r="r" b="b"/>
            <a:pathLst>
              <a:path w="4105275" h="1571625">
                <a:moveTo>
                  <a:pt x="809625" y="1571625"/>
                </a:moveTo>
                <a:lnTo>
                  <a:pt x="0" y="0"/>
                </a:lnTo>
              </a:path>
              <a:path w="4105275" h="1571625">
                <a:moveTo>
                  <a:pt x="809625" y="1571625"/>
                </a:moveTo>
                <a:lnTo>
                  <a:pt x="4105275" y="895350"/>
                </a:lnTo>
              </a:path>
            </a:pathLst>
          </a:custGeom>
          <a:ln w="635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37" name="Graphic 976">
            <a:extLst>
              <a:ext uri="{FF2B5EF4-FFF2-40B4-BE49-F238E27FC236}">
                <a16:creationId xmlns:a16="http://schemas.microsoft.com/office/drawing/2014/main" id="{00000000-0008-0000-0E00-0000FD590000}"/>
              </a:ext>
            </a:extLst>
          </xdr:cNvPr>
          <xdr:cNvSpPr/>
        </xdr:nvSpPr>
        <xdr:spPr>
          <a:xfrm>
            <a:off x="1162050" y="183642"/>
            <a:ext cx="4105275" cy="2114550"/>
          </a:xfrm>
          <a:custGeom>
            <a:avLst/>
            <a:gdLst/>
            <a:ahLst/>
            <a:cxnLst/>
            <a:rect l="l" t="t" r="r" b="b"/>
            <a:pathLst>
              <a:path w="4105275" h="2114550">
                <a:moveTo>
                  <a:pt x="0" y="0"/>
                </a:moveTo>
                <a:lnTo>
                  <a:pt x="4105275" y="895350"/>
                </a:lnTo>
              </a:path>
              <a:path w="4105275" h="2114550">
                <a:moveTo>
                  <a:pt x="4105275" y="895350"/>
                </a:moveTo>
                <a:lnTo>
                  <a:pt x="4105275" y="211455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3038" name="Graphic 977">
            <a:extLst>
              <a:ext uri="{FF2B5EF4-FFF2-40B4-BE49-F238E27FC236}">
                <a16:creationId xmlns:a16="http://schemas.microsoft.com/office/drawing/2014/main" id="{00000000-0008-0000-0E00-0000FE590000}"/>
              </a:ext>
            </a:extLst>
          </xdr:cNvPr>
          <xdr:cNvSpPr/>
        </xdr:nvSpPr>
        <xdr:spPr>
          <a:xfrm>
            <a:off x="1946275" y="3345941"/>
            <a:ext cx="71755" cy="64135"/>
          </a:xfrm>
          <a:custGeom>
            <a:avLst/>
            <a:gdLst/>
            <a:ahLst/>
            <a:cxnLst/>
            <a:rect l="l" t="t" r="r" b="b"/>
            <a:pathLst>
              <a:path w="71755" h="64135">
                <a:moveTo>
                  <a:pt x="35941" y="0"/>
                </a:moveTo>
                <a:lnTo>
                  <a:pt x="21913" y="2520"/>
                </a:lnTo>
                <a:lnTo>
                  <a:pt x="10493" y="9398"/>
                </a:lnTo>
                <a:lnTo>
                  <a:pt x="2811" y="19609"/>
                </a:lnTo>
                <a:lnTo>
                  <a:pt x="0" y="32130"/>
                </a:lnTo>
                <a:lnTo>
                  <a:pt x="2811" y="44578"/>
                </a:lnTo>
                <a:lnTo>
                  <a:pt x="10493" y="54752"/>
                </a:lnTo>
                <a:lnTo>
                  <a:pt x="21913" y="61616"/>
                </a:lnTo>
                <a:lnTo>
                  <a:pt x="35941" y="64135"/>
                </a:lnTo>
                <a:lnTo>
                  <a:pt x="49895" y="61616"/>
                </a:lnTo>
                <a:lnTo>
                  <a:pt x="61277" y="54752"/>
                </a:lnTo>
                <a:lnTo>
                  <a:pt x="68945" y="44578"/>
                </a:lnTo>
                <a:lnTo>
                  <a:pt x="71755" y="32130"/>
                </a:lnTo>
                <a:lnTo>
                  <a:pt x="68945" y="19609"/>
                </a:lnTo>
                <a:lnTo>
                  <a:pt x="61277" y="9398"/>
                </a:lnTo>
                <a:lnTo>
                  <a:pt x="49895" y="2520"/>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39" name="Image 978">
            <a:extLst>
              <a:ext uri="{FF2B5EF4-FFF2-40B4-BE49-F238E27FC236}">
                <a16:creationId xmlns:a16="http://schemas.microsoft.com/office/drawing/2014/main" id="{00000000-0008-0000-0E00-0000FF590000}"/>
              </a:ext>
            </a:extLst>
          </xdr:cNvPr>
          <xdr:cNvPicPr/>
        </xdr:nvPicPr>
        <xdr:blipFill>
          <a:blip xmlns:r="http://schemas.openxmlformats.org/officeDocument/2006/relationships" r:embed="rId13" cstate="print"/>
          <a:stretch>
            <a:fillRect/>
          </a:stretch>
        </xdr:blipFill>
        <xdr:spPr>
          <a:xfrm>
            <a:off x="1933575" y="3320541"/>
            <a:ext cx="71755" cy="64135"/>
          </a:xfrm>
          <a:prstGeom prst="rect">
            <a:avLst/>
          </a:prstGeom>
        </xdr:spPr>
      </xdr:pic>
      <xdr:sp macro="" textlink="">
        <xdr:nvSpPr>
          <xdr:cNvPr id="23040" name="Graphic 979">
            <a:extLst>
              <a:ext uri="{FF2B5EF4-FFF2-40B4-BE49-F238E27FC236}">
                <a16:creationId xmlns:a16="http://schemas.microsoft.com/office/drawing/2014/main" id="{00000000-0008-0000-0E00-0000005A0000}"/>
              </a:ext>
            </a:extLst>
          </xdr:cNvPr>
          <xdr:cNvSpPr/>
        </xdr:nvSpPr>
        <xdr:spPr>
          <a:xfrm>
            <a:off x="1933575" y="3320541"/>
            <a:ext cx="71755" cy="64135"/>
          </a:xfrm>
          <a:custGeom>
            <a:avLst/>
            <a:gdLst/>
            <a:ahLst/>
            <a:cxnLst/>
            <a:rect l="l" t="t" r="r" b="b"/>
            <a:pathLst>
              <a:path w="71755" h="64135">
                <a:moveTo>
                  <a:pt x="35941" y="0"/>
                </a:moveTo>
                <a:lnTo>
                  <a:pt x="21913" y="2520"/>
                </a:lnTo>
                <a:lnTo>
                  <a:pt x="10493" y="9398"/>
                </a:lnTo>
                <a:lnTo>
                  <a:pt x="2811" y="19609"/>
                </a:lnTo>
                <a:lnTo>
                  <a:pt x="0" y="32130"/>
                </a:lnTo>
                <a:lnTo>
                  <a:pt x="2811" y="44578"/>
                </a:lnTo>
                <a:lnTo>
                  <a:pt x="10493" y="54752"/>
                </a:lnTo>
                <a:lnTo>
                  <a:pt x="21913" y="61616"/>
                </a:lnTo>
                <a:lnTo>
                  <a:pt x="35941" y="64135"/>
                </a:lnTo>
                <a:lnTo>
                  <a:pt x="49895" y="61616"/>
                </a:lnTo>
                <a:lnTo>
                  <a:pt x="61277" y="54752"/>
                </a:lnTo>
                <a:lnTo>
                  <a:pt x="68945" y="44578"/>
                </a:lnTo>
                <a:lnTo>
                  <a:pt x="71755" y="32130"/>
                </a:lnTo>
                <a:lnTo>
                  <a:pt x="68945" y="19609"/>
                </a:lnTo>
                <a:lnTo>
                  <a:pt x="61277" y="9398"/>
                </a:lnTo>
                <a:lnTo>
                  <a:pt x="49895" y="2520"/>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41" name="Graphic 980">
            <a:extLst>
              <a:ext uri="{FF2B5EF4-FFF2-40B4-BE49-F238E27FC236}">
                <a16:creationId xmlns:a16="http://schemas.microsoft.com/office/drawing/2014/main" id="{00000000-0008-0000-0E00-0000015A0000}"/>
              </a:ext>
            </a:extLst>
          </xdr:cNvPr>
          <xdr:cNvSpPr/>
        </xdr:nvSpPr>
        <xdr:spPr>
          <a:xfrm>
            <a:off x="1651635" y="3239897"/>
            <a:ext cx="224790" cy="229870"/>
          </a:xfrm>
          <a:custGeom>
            <a:avLst/>
            <a:gdLst/>
            <a:ahLst/>
            <a:cxnLst/>
            <a:rect l="l" t="t" r="r" b="b"/>
            <a:pathLst>
              <a:path w="224790" h="229870">
                <a:moveTo>
                  <a:pt x="224789" y="0"/>
                </a:moveTo>
                <a:lnTo>
                  <a:pt x="0" y="0"/>
                </a:lnTo>
                <a:lnTo>
                  <a:pt x="0" y="229870"/>
                </a:lnTo>
                <a:lnTo>
                  <a:pt x="224789" y="229870"/>
                </a:lnTo>
                <a:lnTo>
                  <a:pt x="22478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42" name="Graphic 981">
            <a:extLst>
              <a:ext uri="{FF2B5EF4-FFF2-40B4-BE49-F238E27FC236}">
                <a16:creationId xmlns:a16="http://schemas.microsoft.com/office/drawing/2014/main" id="{00000000-0008-0000-0E00-0000025A0000}"/>
              </a:ext>
            </a:extLst>
          </xdr:cNvPr>
          <xdr:cNvSpPr/>
        </xdr:nvSpPr>
        <xdr:spPr>
          <a:xfrm>
            <a:off x="1955800" y="2869692"/>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43" name="Image 982">
            <a:extLst>
              <a:ext uri="{FF2B5EF4-FFF2-40B4-BE49-F238E27FC236}">
                <a16:creationId xmlns:a16="http://schemas.microsoft.com/office/drawing/2014/main" id="{00000000-0008-0000-0E00-0000035A0000}"/>
              </a:ext>
            </a:extLst>
          </xdr:cNvPr>
          <xdr:cNvPicPr/>
        </xdr:nvPicPr>
        <xdr:blipFill>
          <a:blip xmlns:r="http://schemas.openxmlformats.org/officeDocument/2006/relationships" r:embed="rId13" cstate="print"/>
          <a:stretch>
            <a:fillRect/>
          </a:stretch>
        </xdr:blipFill>
        <xdr:spPr>
          <a:xfrm>
            <a:off x="1943100" y="2844292"/>
            <a:ext cx="71755" cy="64135"/>
          </a:xfrm>
          <a:prstGeom prst="rect">
            <a:avLst/>
          </a:prstGeom>
        </xdr:spPr>
      </xdr:pic>
      <xdr:sp macro="" textlink="">
        <xdr:nvSpPr>
          <xdr:cNvPr id="23044" name="Graphic 983">
            <a:extLst>
              <a:ext uri="{FF2B5EF4-FFF2-40B4-BE49-F238E27FC236}">
                <a16:creationId xmlns:a16="http://schemas.microsoft.com/office/drawing/2014/main" id="{00000000-0008-0000-0E00-0000045A0000}"/>
              </a:ext>
            </a:extLst>
          </xdr:cNvPr>
          <xdr:cNvSpPr/>
        </xdr:nvSpPr>
        <xdr:spPr>
          <a:xfrm>
            <a:off x="1943100" y="2844292"/>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45" name="Graphic 984">
            <a:extLst>
              <a:ext uri="{FF2B5EF4-FFF2-40B4-BE49-F238E27FC236}">
                <a16:creationId xmlns:a16="http://schemas.microsoft.com/office/drawing/2014/main" id="{00000000-0008-0000-0E00-0000055A0000}"/>
              </a:ext>
            </a:extLst>
          </xdr:cNvPr>
          <xdr:cNvSpPr/>
        </xdr:nvSpPr>
        <xdr:spPr>
          <a:xfrm>
            <a:off x="2536825" y="2983992"/>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46" name="Image 985">
            <a:extLst>
              <a:ext uri="{FF2B5EF4-FFF2-40B4-BE49-F238E27FC236}">
                <a16:creationId xmlns:a16="http://schemas.microsoft.com/office/drawing/2014/main" id="{00000000-0008-0000-0E00-0000065A0000}"/>
              </a:ext>
            </a:extLst>
          </xdr:cNvPr>
          <xdr:cNvPicPr/>
        </xdr:nvPicPr>
        <xdr:blipFill>
          <a:blip xmlns:r="http://schemas.openxmlformats.org/officeDocument/2006/relationships" r:embed="rId10" cstate="print"/>
          <a:stretch>
            <a:fillRect/>
          </a:stretch>
        </xdr:blipFill>
        <xdr:spPr>
          <a:xfrm>
            <a:off x="2524125" y="2958592"/>
            <a:ext cx="71754" cy="64135"/>
          </a:xfrm>
          <a:prstGeom prst="rect">
            <a:avLst/>
          </a:prstGeom>
        </xdr:spPr>
      </xdr:pic>
      <xdr:sp macro="" textlink="">
        <xdr:nvSpPr>
          <xdr:cNvPr id="23047" name="Graphic 986">
            <a:extLst>
              <a:ext uri="{FF2B5EF4-FFF2-40B4-BE49-F238E27FC236}">
                <a16:creationId xmlns:a16="http://schemas.microsoft.com/office/drawing/2014/main" id="{00000000-0008-0000-0E00-0000075A0000}"/>
              </a:ext>
            </a:extLst>
          </xdr:cNvPr>
          <xdr:cNvSpPr/>
        </xdr:nvSpPr>
        <xdr:spPr>
          <a:xfrm>
            <a:off x="2524125" y="2958592"/>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48" name="Graphic 987">
            <a:extLst>
              <a:ext uri="{FF2B5EF4-FFF2-40B4-BE49-F238E27FC236}">
                <a16:creationId xmlns:a16="http://schemas.microsoft.com/office/drawing/2014/main" id="{00000000-0008-0000-0E00-0000085A0000}"/>
              </a:ext>
            </a:extLst>
          </xdr:cNvPr>
          <xdr:cNvSpPr/>
        </xdr:nvSpPr>
        <xdr:spPr>
          <a:xfrm>
            <a:off x="2165350" y="3241167"/>
            <a:ext cx="71755" cy="64135"/>
          </a:xfrm>
          <a:custGeom>
            <a:avLst/>
            <a:gdLst/>
            <a:ahLst/>
            <a:cxnLst/>
            <a:rect l="l" t="t" r="r" b="b"/>
            <a:pathLst>
              <a:path w="71755" h="64135">
                <a:moveTo>
                  <a:pt x="35941" y="0"/>
                </a:moveTo>
                <a:lnTo>
                  <a:pt x="21913" y="2520"/>
                </a:lnTo>
                <a:lnTo>
                  <a:pt x="10493" y="9398"/>
                </a:lnTo>
                <a:lnTo>
                  <a:pt x="2811" y="19609"/>
                </a:lnTo>
                <a:lnTo>
                  <a:pt x="0" y="32130"/>
                </a:lnTo>
                <a:lnTo>
                  <a:pt x="2811" y="44578"/>
                </a:lnTo>
                <a:lnTo>
                  <a:pt x="10493" y="54752"/>
                </a:lnTo>
                <a:lnTo>
                  <a:pt x="21913" y="61616"/>
                </a:lnTo>
                <a:lnTo>
                  <a:pt x="35941" y="64135"/>
                </a:lnTo>
                <a:lnTo>
                  <a:pt x="49895" y="61616"/>
                </a:lnTo>
                <a:lnTo>
                  <a:pt x="61277" y="54752"/>
                </a:lnTo>
                <a:lnTo>
                  <a:pt x="68945" y="44578"/>
                </a:lnTo>
                <a:lnTo>
                  <a:pt x="71755" y="32130"/>
                </a:lnTo>
                <a:lnTo>
                  <a:pt x="68945" y="19609"/>
                </a:lnTo>
                <a:lnTo>
                  <a:pt x="61277" y="9398"/>
                </a:lnTo>
                <a:lnTo>
                  <a:pt x="49895" y="2520"/>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49" name="Image 988">
            <a:extLst>
              <a:ext uri="{FF2B5EF4-FFF2-40B4-BE49-F238E27FC236}">
                <a16:creationId xmlns:a16="http://schemas.microsoft.com/office/drawing/2014/main" id="{00000000-0008-0000-0E00-0000095A0000}"/>
              </a:ext>
            </a:extLst>
          </xdr:cNvPr>
          <xdr:cNvPicPr/>
        </xdr:nvPicPr>
        <xdr:blipFill>
          <a:blip xmlns:r="http://schemas.openxmlformats.org/officeDocument/2006/relationships" r:embed="rId10" cstate="print"/>
          <a:stretch>
            <a:fillRect/>
          </a:stretch>
        </xdr:blipFill>
        <xdr:spPr>
          <a:xfrm>
            <a:off x="2152650" y="3215767"/>
            <a:ext cx="71755" cy="64135"/>
          </a:xfrm>
          <a:prstGeom prst="rect">
            <a:avLst/>
          </a:prstGeom>
        </xdr:spPr>
      </xdr:pic>
      <xdr:sp macro="" textlink="">
        <xdr:nvSpPr>
          <xdr:cNvPr id="23050" name="Graphic 989">
            <a:extLst>
              <a:ext uri="{FF2B5EF4-FFF2-40B4-BE49-F238E27FC236}">
                <a16:creationId xmlns:a16="http://schemas.microsoft.com/office/drawing/2014/main" id="{00000000-0008-0000-0E00-00000A5A0000}"/>
              </a:ext>
            </a:extLst>
          </xdr:cNvPr>
          <xdr:cNvSpPr/>
        </xdr:nvSpPr>
        <xdr:spPr>
          <a:xfrm>
            <a:off x="2152650" y="3215767"/>
            <a:ext cx="71755" cy="64135"/>
          </a:xfrm>
          <a:custGeom>
            <a:avLst/>
            <a:gdLst/>
            <a:ahLst/>
            <a:cxnLst/>
            <a:rect l="l" t="t" r="r" b="b"/>
            <a:pathLst>
              <a:path w="71755" h="64135">
                <a:moveTo>
                  <a:pt x="35941" y="0"/>
                </a:moveTo>
                <a:lnTo>
                  <a:pt x="21913" y="2520"/>
                </a:lnTo>
                <a:lnTo>
                  <a:pt x="10493" y="9398"/>
                </a:lnTo>
                <a:lnTo>
                  <a:pt x="2811" y="19609"/>
                </a:lnTo>
                <a:lnTo>
                  <a:pt x="0" y="32130"/>
                </a:lnTo>
                <a:lnTo>
                  <a:pt x="2811" y="44578"/>
                </a:lnTo>
                <a:lnTo>
                  <a:pt x="10493" y="54752"/>
                </a:lnTo>
                <a:lnTo>
                  <a:pt x="21913" y="61616"/>
                </a:lnTo>
                <a:lnTo>
                  <a:pt x="35941" y="64135"/>
                </a:lnTo>
                <a:lnTo>
                  <a:pt x="49895" y="61616"/>
                </a:lnTo>
                <a:lnTo>
                  <a:pt x="61277" y="54752"/>
                </a:lnTo>
                <a:lnTo>
                  <a:pt x="68945" y="44578"/>
                </a:lnTo>
                <a:lnTo>
                  <a:pt x="71755" y="32130"/>
                </a:lnTo>
                <a:lnTo>
                  <a:pt x="68945" y="19609"/>
                </a:lnTo>
                <a:lnTo>
                  <a:pt x="61277" y="9398"/>
                </a:lnTo>
                <a:lnTo>
                  <a:pt x="49895" y="2520"/>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51" name="Graphic 990">
            <a:extLst>
              <a:ext uri="{FF2B5EF4-FFF2-40B4-BE49-F238E27FC236}">
                <a16:creationId xmlns:a16="http://schemas.microsoft.com/office/drawing/2014/main" id="{00000000-0008-0000-0E00-00000B5A0000}"/>
              </a:ext>
            </a:extLst>
          </xdr:cNvPr>
          <xdr:cNvSpPr/>
        </xdr:nvSpPr>
        <xdr:spPr>
          <a:xfrm>
            <a:off x="1518285" y="2583954"/>
            <a:ext cx="1177290" cy="962025"/>
          </a:xfrm>
          <a:custGeom>
            <a:avLst/>
            <a:gdLst/>
            <a:ahLst/>
            <a:cxnLst/>
            <a:rect l="l" t="t" r="r" b="b"/>
            <a:pathLst>
              <a:path w="1177290" h="962025">
                <a:moveTo>
                  <a:pt x="358140" y="173342"/>
                </a:moveTo>
                <a:lnTo>
                  <a:pt x="0" y="173342"/>
                </a:lnTo>
                <a:lnTo>
                  <a:pt x="0" y="403212"/>
                </a:lnTo>
                <a:lnTo>
                  <a:pt x="358140" y="403212"/>
                </a:lnTo>
                <a:lnTo>
                  <a:pt x="358140" y="173342"/>
                </a:lnTo>
                <a:close/>
              </a:path>
              <a:path w="1177290" h="962025">
                <a:moveTo>
                  <a:pt x="1102360" y="655942"/>
                </a:moveTo>
                <a:lnTo>
                  <a:pt x="744220" y="655942"/>
                </a:lnTo>
                <a:lnTo>
                  <a:pt x="744220" y="962012"/>
                </a:lnTo>
                <a:lnTo>
                  <a:pt x="1102360" y="962012"/>
                </a:lnTo>
                <a:lnTo>
                  <a:pt x="1102360" y="655942"/>
                </a:lnTo>
                <a:close/>
              </a:path>
              <a:path w="1177290" h="962025">
                <a:moveTo>
                  <a:pt x="1177290" y="0"/>
                </a:moveTo>
                <a:lnTo>
                  <a:pt x="805815" y="0"/>
                </a:lnTo>
                <a:lnTo>
                  <a:pt x="805815" y="324472"/>
                </a:lnTo>
                <a:lnTo>
                  <a:pt x="1177290" y="324472"/>
                </a:lnTo>
                <a:lnTo>
                  <a:pt x="117729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52" name="Graphic 991">
            <a:extLst>
              <a:ext uri="{FF2B5EF4-FFF2-40B4-BE49-F238E27FC236}">
                <a16:creationId xmlns:a16="http://schemas.microsoft.com/office/drawing/2014/main" id="{00000000-0008-0000-0E00-00000C5A0000}"/>
              </a:ext>
            </a:extLst>
          </xdr:cNvPr>
          <xdr:cNvSpPr/>
        </xdr:nvSpPr>
        <xdr:spPr>
          <a:xfrm>
            <a:off x="1986279" y="1078991"/>
            <a:ext cx="3281045" cy="2153285"/>
          </a:xfrm>
          <a:custGeom>
            <a:avLst/>
            <a:gdLst/>
            <a:ahLst/>
            <a:cxnLst/>
            <a:rect l="l" t="t" r="r" b="b"/>
            <a:pathLst>
              <a:path w="3281045" h="2153285">
                <a:moveTo>
                  <a:pt x="0" y="1803400"/>
                </a:moveTo>
                <a:lnTo>
                  <a:pt x="586740" y="1908175"/>
                </a:lnTo>
              </a:path>
              <a:path w="3281045" h="2153285">
                <a:moveTo>
                  <a:pt x="3281045" y="0"/>
                </a:moveTo>
                <a:lnTo>
                  <a:pt x="228600" y="215328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pic>
        <xdr:nvPicPr>
          <xdr:cNvPr id="23053" name="Image 992">
            <a:extLst>
              <a:ext uri="{FF2B5EF4-FFF2-40B4-BE49-F238E27FC236}">
                <a16:creationId xmlns:a16="http://schemas.microsoft.com/office/drawing/2014/main" id="{00000000-0008-0000-0E00-00000D5A0000}"/>
              </a:ext>
            </a:extLst>
          </xdr:cNvPr>
          <xdr:cNvPicPr/>
        </xdr:nvPicPr>
        <xdr:blipFill>
          <a:blip xmlns:r="http://schemas.openxmlformats.org/officeDocument/2006/relationships" r:embed="rId14" cstate="print"/>
          <a:stretch>
            <a:fillRect/>
          </a:stretch>
        </xdr:blipFill>
        <xdr:spPr>
          <a:xfrm>
            <a:off x="1919604" y="2930017"/>
            <a:ext cx="123825" cy="109855"/>
          </a:xfrm>
          <a:prstGeom prst="rect">
            <a:avLst/>
          </a:prstGeom>
        </xdr:spPr>
      </xdr:pic>
      <xdr:pic>
        <xdr:nvPicPr>
          <xdr:cNvPr id="23054" name="Image 993">
            <a:extLst>
              <a:ext uri="{FF2B5EF4-FFF2-40B4-BE49-F238E27FC236}">
                <a16:creationId xmlns:a16="http://schemas.microsoft.com/office/drawing/2014/main" id="{00000000-0008-0000-0E00-00000E5A0000}"/>
              </a:ext>
            </a:extLst>
          </xdr:cNvPr>
          <xdr:cNvPicPr/>
        </xdr:nvPicPr>
        <xdr:blipFill>
          <a:blip xmlns:r="http://schemas.openxmlformats.org/officeDocument/2006/relationships" r:embed="rId15" cstate="print"/>
          <a:stretch>
            <a:fillRect/>
          </a:stretch>
        </xdr:blipFill>
        <xdr:spPr>
          <a:xfrm>
            <a:off x="2383154" y="2889376"/>
            <a:ext cx="170815" cy="110489"/>
          </a:xfrm>
          <a:prstGeom prst="rect">
            <a:avLst/>
          </a:prstGeom>
        </xdr:spPr>
      </xdr:pic>
      <xdr:pic>
        <xdr:nvPicPr>
          <xdr:cNvPr id="23088" name="Image 994">
            <a:extLst>
              <a:ext uri="{FF2B5EF4-FFF2-40B4-BE49-F238E27FC236}">
                <a16:creationId xmlns:a16="http://schemas.microsoft.com/office/drawing/2014/main" id="{00000000-0008-0000-0E00-0000305A0000}"/>
              </a:ext>
            </a:extLst>
          </xdr:cNvPr>
          <xdr:cNvPicPr/>
        </xdr:nvPicPr>
        <xdr:blipFill>
          <a:blip xmlns:r="http://schemas.openxmlformats.org/officeDocument/2006/relationships" r:embed="rId16" cstate="print"/>
          <a:stretch>
            <a:fillRect/>
          </a:stretch>
        </xdr:blipFill>
        <xdr:spPr>
          <a:xfrm>
            <a:off x="2214879" y="3120517"/>
            <a:ext cx="142875" cy="114300"/>
          </a:xfrm>
          <a:prstGeom prst="rect">
            <a:avLst/>
          </a:prstGeom>
        </xdr:spPr>
      </xdr:pic>
      <xdr:sp macro="" textlink="">
        <xdr:nvSpPr>
          <xdr:cNvPr id="23089" name="Graphic 995">
            <a:extLst>
              <a:ext uri="{FF2B5EF4-FFF2-40B4-BE49-F238E27FC236}">
                <a16:creationId xmlns:a16="http://schemas.microsoft.com/office/drawing/2014/main" id="{00000000-0008-0000-0E00-0000315A0000}"/>
              </a:ext>
            </a:extLst>
          </xdr:cNvPr>
          <xdr:cNvSpPr/>
        </xdr:nvSpPr>
        <xdr:spPr>
          <a:xfrm>
            <a:off x="0" y="2757297"/>
            <a:ext cx="3924300" cy="182245"/>
          </a:xfrm>
          <a:custGeom>
            <a:avLst/>
            <a:gdLst/>
            <a:ahLst/>
            <a:cxnLst/>
            <a:rect l="l" t="t" r="r" b="b"/>
            <a:pathLst>
              <a:path w="3924300" h="182245">
                <a:moveTo>
                  <a:pt x="0" y="0"/>
                </a:moveTo>
                <a:lnTo>
                  <a:pt x="609600" y="0"/>
                </a:lnTo>
              </a:path>
              <a:path w="3924300" h="182245">
                <a:moveTo>
                  <a:pt x="161925" y="86994"/>
                </a:moveTo>
                <a:lnTo>
                  <a:pt x="504825" y="86994"/>
                </a:lnTo>
              </a:path>
              <a:path w="3924300" h="182245">
                <a:moveTo>
                  <a:pt x="295275" y="182244"/>
                </a:moveTo>
                <a:lnTo>
                  <a:pt x="381000" y="182244"/>
                </a:lnTo>
              </a:path>
              <a:path w="3924300" h="182245">
                <a:moveTo>
                  <a:pt x="3314700" y="0"/>
                </a:moveTo>
                <a:lnTo>
                  <a:pt x="3924300" y="0"/>
                </a:lnTo>
              </a:path>
              <a:path w="3924300" h="182245">
                <a:moveTo>
                  <a:pt x="3476625" y="86994"/>
                </a:moveTo>
                <a:lnTo>
                  <a:pt x="3819525" y="86994"/>
                </a:lnTo>
              </a:path>
              <a:path w="3924300" h="182245">
                <a:moveTo>
                  <a:pt x="3609975" y="182244"/>
                </a:moveTo>
                <a:lnTo>
                  <a:pt x="3695700" y="182244"/>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90" name="Graphic 996">
            <a:extLst>
              <a:ext uri="{FF2B5EF4-FFF2-40B4-BE49-F238E27FC236}">
                <a16:creationId xmlns:a16="http://schemas.microsoft.com/office/drawing/2014/main" id="{00000000-0008-0000-0E00-0000325A0000}"/>
              </a:ext>
            </a:extLst>
          </xdr:cNvPr>
          <xdr:cNvSpPr/>
        </xdr:nvSpPr>
        <xdr:spPr>
          <a:xfrm>
            <a:off x="3476625" y="2422017"/>
            <a:ext cx="304800" cy="247650"/>
          </a:xfrm>
          <a:custGeom>
            <a:avLst/>
            <a:gdLst/>
            <a:ahLst/>
            <a:cxnLst/>
            <a:rect l="l" t="t" r="r" b="b"/>
            <a:pathLst>
              <a:path w="304800" h="247650">
                <a:moveTo>
                  <a:pt x="304800" y="0"/>
                </a:moveTo>
                <a:lnTo>
                  <a:pt x="0" y="0"/>
                </a:lnTo>
                <a:lnTo>
                  <a:pt x="0" y="247650"/>
                </a:lnTo>
                <a:lnTo>
                  <a:pt x="304800" y="247650"/>
                </a:lnTo>
                <a:lnTo>
                  <a:pt x="3048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91" name="Textbox 997">
            <a:extLst>
              <a:ext uri="{FF2B5EF4-FFF2-40B4-BE49-F238E27FC236}">
                <a16:creationId xmlns:a16="http://schemas.microsoft.com/office/drawing/2014/main" id="{00000000-0008-0000-0E00-0000335A0000}"/>
              </a:ext>
            </a:extLst>
          </xdr:cNvPr>
          <xdr:cNvSpPr txBox="1"/>
        </xdr:nvSpPr>
        <xdr:spPr>
          <a:xfrm>
            <a:off x="712723" y="0"/>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23092" name="Textbox 998">
            <a:extLst>
              <a:ext uri="{FF2B5EF4-FFF2-40B4-BE49-F238E27FC236}">
                <a16:creationId xmlns:a16="http://schemas.microsoft.com/office/drawing/2014/main" id="{00000000-0008-0000-0E00-0000345A0000}"/>
              </a:ext>
            </a:extLst>
          </xdr:cNvPr>
          <xdr:cNvSpPr txBox="1"/>
        </xdr:nvSpPr>
        <xdr:spPr>
          <a:xfrm>
            <a:off x="5619496" y="905255"/>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2</a:t>
            </a:r>
            <a:endParaRPr lang="en-US" sz="1100">
              <a:effectLst/>
              <a:latin typeface="Carlito"/>
              <a:ea typeface="Carlito"/>
              <a:cs typeface="Carlito"/>
            </a:endParaRPr>
          </a:p>
        </xdr:txBody>
      </xdr:sp>
      <xdr:sp macro="" textlink="">
        <xdr:nvSpPr>
          <xdr:cNvPr id="23093" name="Textbox 999">
            <a:extLst>
              <a:ext uri="{FF2B5EF4-FFF2-40B4-BE49-F238E27FC236}">
                <a16:creationId xmlns:a16="http://schemas.microsoft.com/office/drawing/2014/main" id="{00000000-0008-0000-0E00-0000355A0000}"/>
              </a:ext>
            </a:extLst>
          </xdr:cNvPr>
          <xdr:cNvSpPr txBox="1"/>
        </xdr:nvSpPr>
        <xdr:spPr>
          <a:xfrm>
            <a:off x="5581396" y="2010536"/>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3</a:t>
            </a:r>
            <a:endParaRPr lang="en-US" sz="1100">
              <a:effectLst/>
              <a:latin typeface="Carlito"/>
              <a:ea typeface="Carlito"/>
              <a:cs typeface="Carlito"/>
            </a:endParaRPr>
          </a:p>
        </xdr:txBody>
      </xdr:sp>
      <xdr:sp macro="" textlink="">
        <xdr:nvSpPr>
          <xdr:cNvPr id="23094" name="Textbox 1000">
            <a:extLst>
              <a:ext uri="{FF2B5EF4-FFF2-40B4-BE49-F238E27FC236}">
                <a16:creationId xmlns:a16="http://schemas.microsoft.com/office/drawing/2014/main" id="{00000000-0008-0000-0E00-0000365A0000}"/>
              </a:ext>
            </a:extLst>
          </xdr:cNvPr>
          <xdr:cNvSpPr txBox="1"/>
        </xdr:nvSpPr>
        <xdr:spPr>
          <a:xfrm>
            <a:off x="167182" y="2495169"/>
            <a:ext cx="1403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W</a:t>
            </a:r>
            <a:endParaRPr lang="en-US" sz="1100">
              <a:effectLst/>
              <a:latin typeface="Carlito"/>
              <a:ea typeface="Carlito"/>
              <a:cs typeface="Carlito"/>
            </a:endParaRPr>
          </a:p>
        </xdr:txBody>
      </xdr:sp>
      <xdr:sp macro="" textlink="">
        <xdr:nvSpPr>
          <xdr:cNvPr id="23095" name="Textbox 1001">
            <a:extLst>
              <a:ext uri="{FF2B5EF4-FFF2-40B4-BE49-F238E27FC236}">
                <a16:creationId xmlns:a16="http://schemas.microsoft.com/office/drawing/2014/main" id="{00000000-0008-0000-0E00-0000375A0000}"/>
              </a:ext>
            </a:extLst>
          </xdr:cNvPr>
          <xdr:cNvSpPr txBox="1"/>
        </xdr:nvSpPr>
        <xdr:spPr>
          <a:xfrm>
            <a:off x="3569334" y="2495169"/>
            <a:ext cx="72390"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L</a:t>
            </a:r>
            <a:endParaRPr lang="en-US" sz="1100">
              <a:effectLst/>
              <a:latin typeface="Carlito"/>
              <a:ea typeface="Carlito"/>
              <a:cs typeface="Carlito"/>
            </a:endParaRPr>
          </a:p>
        </xdr:txBody>
      </xdr:sp>
      <xdr:sp macro="" textlink="">
        <xdr:nvSpPr>
          <xdr:cNvPr id="23096" name="Textbox 1002">
            <a:extLst>
              <a:ext uri="{FF2B5EF4-FFF2-40B4-BE49-F238E27FC236}">
                <a16:creationId xmlns:a16="http://schemas.microsoft.com/office/drawing/2014/main" id="{00000000-0008-0000-0E00-0000385A0000}"/>
              </a:ext>
            </a:extLst>
          </xdr:cNvPr>
          <xdr:cNvSpPr txBox="1"/>
        </xdr:nvSpPr>
        <xdr:spPr>
          <a:xfrm>
            <a:off x="2416936" y="2658236"/>
            <a:ext cx="146050"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2</a:t>
            </a:r>
            <a:endParaRPr lang="en-US" sz="1100">
              <a:effectLst/>
              <a:latin typeface="Carlito"/>
              <a:ea typeface="Carlito"/>
              <a:cs typeface="Carlito"/>
            </a:endParaRPr>
          </a:p>
        </xdr:txBody>
      </xdr:sp>
      <xdr:sp macro="" textlink="">
        <xdr:nvSpPr>
          <xdr:cNvPr id="23097" name="Textbox 1003">
            <a:extLst>
              <a:ext uri="{FF2B5EF4-FFF2-40B4-BE49-F238E27FC236}">
                <a16:creationId xmlns:a16="http://schemas.microsoft.com/office/drawing/2014/main" id="{00000000-0008-0000-0E00-0000395A0000}"/>
              </a:ext>
            </a:extLst>
          </xdr:cNvPr>
          <xdr:cNvSpPr txBox="1"/>
        </xdr:nvSpPr>
        <xdr:spPr>
          <a:xfrm>
            <a:off x="1610741" y="2830448"/>
            <a:ext cx="146050"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23098" name="Textbox 1004">
            <a:extLst>
              <a:ext uri="{FF2B5EF4-FFF2-40B4-BE49-F238E27FC236}">
                <a16:creationId xmlns:a16="http://schemas.microsoft.com/office/drawing/2014/main" id="{00000000-0008-0000-0E00-00003A5A0000}"/>
              </a:ext>
            </a:extLst>
          </xdr:cNvPr>
          <xdr:cNvSpPr txBox="1"/>
        </xdr:nvSpPr>
        <xdr:spPr>
          <a:xfrm>
            <a:off x="758444" y="3353180"/>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99" name="Textbox 1005">
            <a:extLst>
              <a:ext uri="{FF2B5EF4-FFF2-40B4-BE49-F238E27FC236}">
                <a16:creationId xmlns:a16="http://schemas.microsoft.com/office/drawing/2014/main" id="{00000000-0008-0000-0E00-00003B5A0000}"/>
              </a:ext>
            </a:extLst>
          </xdr:cNvPr>
          <xdr:cNvSpPr txBox="1"/>
        </xdr:nvSpPr>
        <xdr:spPr>
          <a:xfrm>
            <a:off x="1697608" y="3313557"/>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100" name="Textbox 1006">
            <a:extLst>
              <a:ext uri="{FF2B5EF4-FFF2-40B4-BE49-F238E27FC236}">
                <a16:creationId xmlns:a16="http://schemas.microsoft.com/office/drawing/2014/main" id="{00000000-0008-0000-0E00-00003C5A0000}"/>
              </a:ext>
            </a:extLst>
          </xdr:cNvPr>
          <xdr:cNvSpPr txBox="1"/>
        </xdr:nvSpPr>
        <xdr:spPr>
          <a:xfrm>
            <a:off x="2355976" y="3313557"/>
            <a:ext cx="146050"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3</a:t>
            </a:r>
            <a:endParaRPr lang="en-US" sz="1100">
              <a:effectLst/>
              <a:latin typeface="Carlito"/>
              <a:ea typeface="Carlito"/>
              <a:cs typeface="Carlito"/>
            </a:endParaRPr>
          </a:p>
        </xdr:txBody>
      </xdr:sp>
    </xdr:grpSp>
    <xdr:clientData/>
  </xdr:twoCellAnchor>
  <xdr:twoCellAnchor>
    <xdr:from>
      <xdr:col>6</xdr:col>
      <xdr:colOff>9525</xdr:colOff>
      <xdr:row>21</xdr:row>
      <xdr:rowOff>9525</xdr:rowOff>
    </xdr:from>
    <xdr:to>
      <xdr:col>7</xdr:col>
      <xdr:colOff>441960</xdr:colOff>
      <xdr:row>36</xdr:row>
      <xdr:rowOff>137160</xdr:rowOff>
    </xdr:to>
    <xdr:grpSp>
      <xdr:nvGrpSpPr>
        <xdr:cNvPr id="23101" name="Group 23100">
          <a:extLst>
            <a:ext uri="{FF2B5EF4-FFF2-40B4-BE49-F238E27FC236}">
              <a16:creationId xmlns:a16="http://schemas.microsoft.com/office/drawing/2014/main" id="{00000000-0008-0000-0E00-00003D5A0000}"/>
            </a:ext>
          </a:extLst>
        </xdr:cNvPr>
        <xdr:cNvGrpSpPr>
          <a:grpSpLocks/>
        </xdr:cNvGrpSpPr>
      </xdr:nvGrpSpPr>
      <xdr:grpSpPr>
        <a:xfrm>
          <a:off x="2120265" y="3979545"/>
          <a:ext cx="897255" cy="2870835"/>
          <a:chOff x="9525" y="9525"/>
          <a:chExt cx="2705100" cy="3730625"/>
        </a:xfrm>
      </xdr:grpSpPr>
      <xdr:sp macro="" textlink="">
        <xdr:nvSpPr>
          <xdr:cNvPr id="23102" name="Graphic 1008">
            <a:extLst>
              <a:ext uri="{FF2B5EF4-FFF2-40B4-BE49-F238E27FC236}">
                <a16:creationId xmlns:a16="http://schemas.microsoft.com/office/drawing/2014/main" id="{00000000-0008-0000-0E00-00003E5A0000}"/>
              </a:ext>
            </a:extLst>
          </xdr:cNvPr>
          <xdr:cNvSpPr/>
        </xdr:nvSpPr>
        <xdr:spPr>
          <a:xfrm>
            <a:off x="9525" y="1695450"/>
            <a:ext cx="2705100" cy="2000250"/>
          </a:xfrm>
          <a:custGeom>
            <a:avLst/>
            <a:gdLst/>
            <a:ahLst/>
            <a:cxnLst/>
            <a:rect l="l" t="t" r="r" b="b"/>
            <a:pathLst>
              <a:path w="2705100" h="2000250">
                <a:moveTo>
                  <a:pt x="333375" y="0"/>
                </a:moveTo>
                <a:lnTo>
                  <a:pt x="284104" y="3613"/>
                </a:lnTo>
                <a:lnTo>
                  <a:pt x="237080" y="14112"/>
                </a:lnTo>
                <a:lnTo>
                  <a:pt x="192818" y="30979"/>
                </a:lnTo>
                <a:lnTo>
                  <a:pt x="151834" y="53700"/>
                </a:lnTo>
                <a:lnTo>
                  <a:pt x="114643" y="81760"/>
                </a:lnTo>
                <a:lnTo>
                  <a:pt x="81760" y="114643"/>
                </a:lnTo>
                <a:lnTo>
                  <a:pt x="53700" y="151834"/>
                </a:lnTo>
                <a:lnTo>
                  <a:pt x="30979" y="192818"/>
                </a:lnTo>
                <a:lnTo>
                  <a:pt x="14112" y="237080"/>
                </a:lnTo>
                <a:lnTo>
                  <a:pt x="3613" y="284104"/>
                </a:lnTo>
                <a:lnTo>
                  <a:pt x="0" y="333375"/>
                </a:lnTo>
                <a:lnTo>
                  <a:pt x="0" y="1666875"/>
                </a:lnTo>
                <a:lnTo>
                  <a:pt x="3613" y="1716145"/>
                </a:lnTo>
                <a:lnTo>
                  <a:pt x="14112" y="1763169"/>
                </a:lnTo>
                <a:lnTo>
                  <a:pt x="30979" y="1807431"/>
                </a:lnTo>
                <a:lnTo>
                  <a:pt x="53700" y="1848415"/>
                </a:lnTo>
                <a:lnTo>
                  <a:pt x="81760" y="1885606"/>
                </a:lnTo>
                <a:lnTo>
                  <a:pt x="114643" y="1918489"/>
                </a:lnTo>
                <a:lnTo>
                  <a:pt x="151834" y="1946549"/>
                </a:lnTo>
                <a:lnTo>
                  <a:pt x="192818" y="1969270"/>
                </a:lnTo>
                <a:lnTo>
                  <a:pt x="237080" y="1986137"/>
                </a:lnTo>
                <a:lnTo>
                  <a:pt x="284104" y="1996636"/>
                </a:lnTo>
                <a:lnTo>
                  <a:pt x="333375" y="2000250"/>
                </a:lnTo>
                <a:lnTo>
                  <a:pt x="2371725" y="2000250"/>
                </a:lnTo>
                <a:lnTo>
                  <a:pt x="2420995" y="1996636"/>
                </a:lnTo>
                <a:lnTo>
                  <a:pt x="2468019" y="1986137"/>
                </a:lnTo>
                <a:lnTo>
                  <a:pt x="2512281" y="1969270"/>
                </a:lnTo>
                <a:lnTo>
                  <a:pt x="2553265" y="1946549"/>
                </a:lnTo>
                <a:lnTo>
                  <a:pt x="2590456" y="1918489"/>
                </a:lnTo>
                <a:lnTo>
                  <a:pt x="2623339" y="1885606"/>
                </a:lnTo>
                <a:lnTo>
                  <a:pt x="2651399" y="1848415"/>
                </a:lnTo>
                <a:lnTo>
                  <a:pt x="2674120" y="1807431"/>
                </a:lnTo>
                <a:lnTo>
                  <a:pt x="2690987" y="1763169"/>
                </a:lnTo>
                <a:lnTo>
                  <a:pt x="2701486" y="1716145"/>
                </a:lnTo>
                <a:lnTo>
                  <a:pt x="2705100" y="1666875"/>
                </a:lnTo>
                <a:lnTo>
                  <a:pt x="2705100" y="333375"/>
                </a:lnTo>
                <a:lnTo>
                  <a:pt x="2701486" y="284104"/>
                </a:lnTo>
                <a:lnTo>
                  <a:pt x="2690987" y="237080"/>
                </a:lnTo>
                <a:lnTo>
                  <a:pt x="2674120" y="192818"/>
                </a:lnTo>
                <a:lnTo>
                  <a:pt x="2651399" y="151834"/>
                </a:lnTo>
                <a:lnTo>
                  <a:pt x="2623339" y="114643"/>
                </a:lnTo>
                <a:lnTo>
                  <a:pt x="2590456" y="81760"/>
                </a:lnTo>
                <a:lnTo>
                  <a:pt x="2553265" y="53700"/>
                </a:lnTo>
                <a:lnTo>
                  <a:pt x="2512281" y="30979"/>
                </a:lnTo>
                <a:lnTo>
                  <a:pt x="2468019" y="14112"/>
                </a:lnTo>
                <a:lnTo>
                  <a:pt x="2420995" y="3613"/>
                </a:lnTo>
                <a:lnTo>
                  <a:pt x="2371725" y="0"/>
                </a:lnTo>
                <a:lnTo>
                  <a:pt x="33337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103" name="Graphic 1009">
            <a:extLst>
              <a:ext uri="{FF2B5EF4-FFF2-40B4-BE49-F238E27FC236}">
                <a16:creationId xmlns:a16="http://schemas.microsoft.com/office/drawing/2014/main" id="{00000000-0008-0000-0E00-00003F5A0000}"/>
              </a:ext>
            </a:extLst>
          </xdr:cNvPr>
          <xdr:cNvSpPr/>
        </xdr:nvSpPr>
        <xdr:spPr>
          <a:xfrm>
            <a:off x="561975" y="228600"/>
            <a:ext cx="809625" cy="3467100"/>
          </a:xfrm>
          <a:custGeom>
            <a:avLst/>
            <a:gdLst/>
            <a:ahLst/>
            <a:cxnLst/>
            <a:rect l="l" t="t" r="r" b="b"/>
            <a:pathLst>
              <a:path w="809625" h="3467100">
                <a:moveTo>
                  <a:pt x="809625" y="3466465"/>
                </a:moveTo>
                <a:lnTo>
                  <a:pt x="809625" y="1221739"/>
                </a:lnTo>
              </a:path>
              <a:path w="809625" h="3467100">
                <a:moveTo>
                  <a:pt x="0" y="3400425"/>
                </a:moveTo>
                <a:lnTo>
                  <a:pt x="0" y="3467100"/>
                </a:lnTo>
              </a:path>
              <a:path w="809625" h="3467100">
                <a:moveTo>
                  <a:pt x="0" y="0"/>
                </a:moveTo>
                <a:lnTo>
                  <a:pt x="0" y="318135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320" name="Graphic 1010">
            <a:extLst>
              <a:ext uri="{FF2B5EF4-FFF2-40B4-BE49-F238E27FC236}">
                <a16:creationId xmlns:a16="http://schemas.microsoft.com/office/drawing/2014/main" id="{00000000-0008-0000-0E00-000040010000}"/>
              </a:ext>
            </a:extLst>
          </xdr:cNvPr>
          <xdr:cNvSpPr/>
        </xdr:nvSpPr>
        <xdr:spPr>
          <a:xfrm>
            <a:off x="381000" y="3409950"/>
            <a:ext cx="352425" cy="219075"/>
          </a:xfrm>
          <a:custGeom>
            <a:avLst/>
            <a:gdLst/>
            <a:ahLst/>
            <a:cxnLst/>
            <a:rect l="l" t="t" r="r" b="b"/>
            <a:pathLst>
              <a:path w="352425" h="219075">
                <a:moveTo>
                  <a:pt x="352425" y="0"/>
                </a:moveTo>
                <a:lnTo>
                  <a:pt x="0" y="0"/>
                </a:lnTo>
                <a:lnTo>
                  <a:pt x="0" y="219075"/>
                </a:lnTo>
                <a:lnTo>
                  <a:pt x="352425" y="219075"/>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21" name="Graphic 1011">
            <a:extLst>
              <a:ext uri="{FF2B5EF4-FFF2-40B4-BE49-F238E27FC236}">
                <a16:creationId xmlns:a16="http://schemas.microsoft.com/office/drawing/2014/main" id="{00000000-0008-0000-0E00-000041010000}"/>
              </a:ext>
            </a:extLst>
          </xdr:cNvPr>
          <xdr:cNvSpPr/>
        </xdr:nvSpPr>
        <xdr:spPr>
          <a:xfrm>
            <a:off x="381000" y="9525"/>
            <a:ext cx="361950" cy="3619500"/>
          </a:xfrm>
          <a:custGeom>
            <a:avLst/>
            <a:gdLst/>
            <a:ahLst/>
            <a:cxnLst/>
            <a:rect l="l" t="t" r="r" b="b"/>
            <a:pathLst>
              <a:path w="361950" h="3619500">
                <a:moveTo>
                  <a:pt x="0" y="3619500"/>
                </a:moveTo>
                <a:lnTo>
                  <a:pt x="352425" y="3619500"/>
                </a:lnTo>
                <a:lnTo>
                  <a:pt x="352425" y="3400425"/>
                </a:lnTo>
                <a:lnTo>
                  <a:pt x="0" y="3400425"/>
                </a:lnTo>
                <a:lnTo>
                  <a:pt x="0" y="3619500"/>
                </a:lnTo>
                <a:close/>
              </a:path>
              <a:path w="361950" h="3619500">
                <a:moveTo>
                  <a:pt x="9525" y="219075"/>
                </a:moveTo>
                <a:lnTo>
                  <a:pt x="361950" y="219075"/>
                </a:lnTo>
                <a:lnTo>
                  <a:pt x="361950" y="0"/>
                </a:lnTo>
                <a:lnTo>
                  <a:pt x="9525" y="0"/>
                </a:lnTo>
                <a:lnTo>
                  <a:pt x="9525" y="219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22" name="Graphic 1012">
            <a:extLst>
              <a:ext uri="{FF2B5EF4-FFF2-40B4-BE49-F238E27FC236}">
                <a16:creationId xmlns:a16="http://schemas.microsoft.com/office/drawing/2014/main" id="{00000000-0008-0000-0E00-000042010000}"/>
              </a:ext>
            </a:extLst>
          </xdr:cNvPr>
          <xdr:cNvSpPr/>
        </xdr:nvSpPr>
        <xdr:spPr>
          <a:xfrm>
            <a:off x="76200" y="3220085"/>
            <a:ext cx="238125" cy="266065"/>
          </a:xfrm>
          <a:custGeom>
            <a:avLst/>
            <a:gdLst/>
            <a:ahLst/>
            <a:cxnLst/>
            <a:rect l="l" t="t" r="r" b="b"/>
            <a:pathLst>
              <a:path w="238125" h="266065">
                <a:moveTo>
                  <a:pt x="238125" y="0"/>
                </a:moveTo>
                <a:lnTo>
                  <a:pt x="0" y="0"/>
                </a:lnTo>
                <a:lnTo>
                  <a:pt x="0" y="266064"/>
                </a:lnTo>
                <a:lnTo>
                  <a:pt x="238125" y="266064"/>
                </a:lnTo>
                <a:lnTo>
                  <a:pt x="2381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23" name="Graphic 1013">
            <a:extLst>
              <a:ext uri="{FF2B5EF4-FFF2-40B4-BE49-F238E27FC236}">
                <a16:creationId xmlns:a16="http://schemas.microsoft.com/office/drawing/2014/main" id="{00000000-0008-0000-0E00-000043010000}"/>
              </a:ext>
            </a:extLst>
          </xdr:cNvPr>
          <xdr:cNvSpPr/>
        </xdr:nvSpPr>
        <xdr:spPr>
          <a:xfrm>
            <a:off x="561975" y="57150"/>
            <a:ext cx="1809750" cy="1638300"/>
          </a:xfrm>
          <a:custGeom>
            <a:avLst/>
            <a:gdLst/>
            <a:ahLst/>
            <a:cxnLst/>
            <a:rect l="l" t="t" r="r" b="b"/>
            <a:pathLst>
              <a:path w="1809750" h="1638300">
                <a:moveTo>
                  <a:pt x="1809750" y="1152525"/>
                </a:moveTo>
                <a:lnTo>
                  <a:pt x="0" y="66675"/>
                </a:lnTo>
              </a:path>
              <a:path w="1809750" h="1638300">
                <a:moveTo>
                  <a:pt x="1809750" y="1638300"/>
                </a:moveTo>
                <a:lnTo>
                  <a:pt x="1809750" y="0"/>
                </a:lnTo>
              </a:path>
            </a:pathLst>
          </a:custGeom>
          <a:ln w="635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24" name="Graphic 1014">
            <a:extLst>
              <a:ext uri="{FF2B5EF4-FFF2-40B4-BE49-F238E27FC236}">
                <a16:creationId xmlns:a16="http://schemas.microsoft.com/office/drawing/2014/main" id="{00000000-0008-0000-0E00-000044010000}"/>
              </a:ext>
            </a:extLst>
          </xdr:cNvPr>
          <xdr:cNvSpPr/>
        </xdr:nvSpPr>
        <xdr:spPr>
          <a:xfrm>
            <a:off x="1346200" y="285686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25" name="Image 1015">
            <a:extLst>
              <a:ext uri="{FF2B5EF4-FFF2-40B4-BE49-F238E27FC236}">
                <a16:creationId xmlns:a16="http://schemas.microsoft.com/office/drawing/2014/main" id="{00000000-0008-0000-0E00-000045010000}"/>
              </a:ext>
            </a:extLst>
          </xdr:cNvPr>
          <xdr:cNvPicPr/>
        </xdr:nvPicPr>
        <xdr:blipFill>
          <a:blip xmlns:r="http://schemas.openxmlformats.org/officeDocument/2006/relationships" r:embed="rId7" cstate="print"/>
          <a:stretch>
            <a:fillRect/>
          </a:stretch>
        </xdr:blipFill>
        <xdr:spPr>
          <a:xfrm>
            <a:off x="1333500" y="2831464"/>
            <a:ext cx="71754" cy="64135"/>
          </a:xfrm>
          <a:prstGeom prst="rect">
            <a:avLst/>
          </a:prstGeom>
        </xdr:spPr>
      </xdr:pic>
      <xdr:sp macro="" textlink="">
        <xdr:nvSpPr>
          <xdr:cNvPr id="326" name="Graphic 1016">
            <a:extLst>
              <a:ext uri="{FF2B5EF4-FFF2-40B4-BE49-F238E27FC236}">
                <a16:creationId xmlns:a16="http://schemas.microsoft.com/office/drawing/2014/main" id="{00000000-0008-0000-0E00-000046010000}"/>
              </a:ext>
            </a:extLst>
          </xdr:cNvPr>
          <xdr:cNvSpPr/>
        </xdr:nvSpPr>
        <xdr:spPr>
          <a:xfrm>
            <a:off x="1333500" y="283146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27" name="Graphic 1017">
            <a:extLst>
              <a:ext uri="{FF2B5EF4-FFF2-40B4-BE49-F238E27FC236}">
                <a16:creationId xmlns:a16="http://schemas.microsoft.com/office/drawing/2014/main" id="{00000000-0008-0000-0E00-000047010000}"/>
              </a:ext>
            </a:extLst>
          </xdr:cNvPr>
          <xdr:cNvSpPr/>
        </xdr:nvSpPr>
        <xdr:spPr>
          <a:xfrm>
            <a:off x="1051560" y="2750820"/>
            <a:ext cx="224790" cy="229870"/>
          </a:xfrm>
          <a:custGeom>
            <a:avLst/>
            <a:gdLst/>
            <a:ahLst/>
            <a:cxnLst/>
            <a:rect l="l" t="t" r="r" b="b"/>
            <a:pathLst>
              <a:path w="224790" h="229870">
                <a:moveTo>
                  <a:pt x="224789" y="0"/>
                </a:moveTo>
                <a:lnTo>
                  <a:pt x="0" y="0"/>
                </a:lnTo>
                <a:lnTo>
                  <a:pt x="0" y="229870"/>
                </a:lnTo>
                <a:lnTo>
                  <a:pt x="224789" y="229870"/>
                </a:lnTo>
                <a:lnTo>
                  <a:pt x="22478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28" name="Graphic 1018">
            <a:extLst>
              <a:ext uri="{FF2B5EF4-FFF2-40B4-BE49-F238E27FC236}">
                <a16:creationId xmlns:a16="http://schemas.microsoft.com/office/drawing/2014/main" id="{00000000-0008-0000-0E00-000048010000}"/>
              </a:ext>
            </a:extLst>
          </xdr:cNvPr>
          <xdr:cNvSpPr/>
        </xdr:nvSpPr>
        <xdr:spPr>
          <a:xfrm>
            <a:off x="1355725" y="260921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29" name="Image 1019">
            <a:extLst>
              <a:ext uri="{FF2B5EF4-FFF2-40B4-BE49-F238E27FC236}">
                <a16:creationId xmlns:a16="http://schemas.microsoft.com/office/drawing/2014/main" id="{00000000-0008-0000-0E00-000049010000}"/>
              </a:ext>
            </a:extLst>
          </xdr:cNvPr>
          <xdr:cNvPicPr/>
        </xdr:nvPicPr>
        <xdr:blipFill>
          <a:blip xmlns:r="http://schemas.openxmlformats.org/officeDocument/2006/relationships" r:embed="rId7" cstate="print"/>
          <a:stretch>
            <a:fillRect/>
          </a:stretch>
        </xdr:blipFill>
        <xdr:spPr>
          <a:xfrm>
            <a:off x="1343025" y="2583814"/>
            <a:ext cx="71754" cy="64135"/>
          </a:xfrm>
          <a:prstGeom prst="rect">
            <a:avLst/>
          </a:prstGeom>
        </xdr:spPr>
      </xdr:pic>
      <xdr:sp macro="" textlink="">
        <xdr:nvSpPr>
          <xdr:cNvPr id="330" name="Graphic 1020">
            <a:extLst>
              <a:ext uri="{FF2B5EF4-FFF2-40B4-BE49-F238E27FC236}">
                <a16:creationId xmlns:a16="http://schemas.microsoft.com/office/drawing/2014/main" id="{00000000-0008-0000-0E00-00004A010000}"/>
              </a:ext>
            </a:extLst>
          </xdr:cNvPr>
          <xdr:cNvSpPr/>
        </xdr:nvSpPr>
        <xdr:spPr>
          <a:xfrm>
            <a:off x="1343025" y="258381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31" name="Graphic 1021">
            <a:extLst>
              <a:ext uri="{FF2B5EF4-FFF2-40B4-BE49-F238E27FC236}">
                <a16:creationId xmlns:a16="http://schemas.microsoft.com/office/drawing/2014/main" id="{00000000-0008-0000-0E00-00004B010000}"/>
              </a:ext>
            </a:extLst>
          </xdr:cNvPr>
          <xdr:cNvSpPr/>
        </xdr:nvSpPr>
        <xdr:spPr>
          <a:xfrm>
            <a:off x="937260" y="2496820"/>
            <a:ext cx="358140" cy="229870"/>
          </a:xfrm>
          <a:custGeom>
            <a:avLst/>
            <a:gdLst/>
            <a:ahLst/>
            <a:cxnLst/>
            <a:rect l="l" t="t" r="r" b="b"/>
            <a:pathLst>
              <a:path w="358140" h="229870">
                <a:moveTo>
                  <a:pt x="358139" y="0"/>
                </a:moveTo>
                <a:lnTo>
                  <a:pt x="0" y="0"/>
                </a:lnTo>
                <a:lnTo>
                  <a:pt x="0" y="229870"/>
                </a:lnTo>
                <a:lnTo>
                  <a:pt x="358139" y="229870"/>
                </a:lnTo>
                <a:lnTo>
                  <a:pt x="3581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32" name="Graphic 1022">
            <a:extLst>
              <a:ext uri="{FF2B5EF4-FFF2-40B4-BE49-F238E27FC236}">
                <a16:creationId xmlns:a16="http://schemas.microsoft.com/office/drawing/2014/main" id="{00000000-0008-0000-0E00-00004C010000}"/>
              </a:ext>
            </a:extLst>
          </xdr:cNvPr>
          <xdr:cNvSpPr/>
        </xdr:nvSpPr>
        <xdr:spPr>
          <a:xfrm>
            <a:off x="1355725" y="3676015"/>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33" name="Image 1023">
            <a:extLst>
              <a:ext uri="{FF2B5EF4-FFF2-40B4-BE49-F238E27FC236}">
                <a16:creationId xmlns:a16="http://schemas.microsoft.com/office/drawing/2014/main" id="{00000000-0008-0000-0E00-00004D010000}"/>
              </a:ext>
            </a:extLst>
          </xdr:cNvPr>
          <xdr:cNvPicPr/>
        </xdr:nvPicPr>
        <xdr:blipFill>
          <a:blip xmlns:r="http://schemas.openxmlformats.org/officeDocument/2006/relationships" r:embed="rId8" cstate="print"/>
          <a:stretch>
            <a:fillRect/>
          </a:stretch>
        </xdr:blipFill>
        <xdr:spPr>
          <a:xfrm>
            <a:off x="1343025" y="3650615"/>
            <a:ext cx="71754" cy="64135"/>
          </a:xfrm>
          <a:prstGeom prst="rect">
            <a:avLst/>
          </a:prstGeom>
        </xdr:spPr>
      </xdr:pic>
      <xdr:sp macro="" textlink="">
        <xdr:nvSpPr>
          <xdr:cNvPr id="334" name="Graphic 1024">
            <a:extLst>
              <a:ext uri="{FF2B5EF4-FFF2-40B4-BE49-F238E27FC236}">
                <a16:creationId xmlns:a16="http://schemas.microsoft.com/office/drawing/2014/main" id="{00000000-0008-0000-0E00-00004E010000}"/>
              </a:ext>
            </a:extLst>
          </xdr:cNvPr>
          <xdr:cNvSpPr/>
        </xdr:nvSpPr>
        <xdr:spPr>
          <a:xfrm>
            <a:off x="1343025" y="3650615"/>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35" name="Graphic 1025">
            <a:extLst>
              <a:ext uri="{FF2B5EF4-FFF2-40B4-BE49-F238E27FC236}">
                <a16:creationId xmlns:a16="http://schemas.microsoft.com/office/drawing/2014/main" id="{00000000-0008-0000-0E00-00004F010000}"/>
              </a:ext>
            </a:extLst>
          </xdr:cNvPr>
          <xdr:cNvSpPr/>
        </xdr:nvSpPr>
        <xdr:spPr>
          <a:xfrm>
            <a:off x="1346200" y="1475739"/>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36" name="Image 1026">
            <a:extLst>
              <a:ext uri="{FF2B5EF4-FFF2-40B4-BE49-F238E27FC236}">
                <a16:creationId xmlns:a16="http://schemas.microsoft.com/office/drawing/2014/main" id="{00000000-0008-0000-0E00-000050010000}"/>
              </a:ext>
            </a:extLst>
          </xdr:cNvPr>
          <xdr:cNvPicPr/>
        </xdr:nvPicPr>
        <xdr:blipFill>
          <a:blip xmlns:r="http://schemas.openxmlformats.org/officeDocument/2006/relationships" r:embed="rId7" cstate="print"/>
          <a:stretch>
            <a:fillRect/>
          </a:stretch>
        </xdr:blipFill>
        <xdr:spPr>
          <a:xfrm>
            <a:off x="1333500" y="1450339"/>
            <a:ext cx="71754" cy="64135"/>
          </a:xfrm>
          <a:prstGeom prst="rect">
            <a:avLst/>
          </a:prstGeom>
        </xdr:spPr>
      </xdr:pic>
      <xdr:sp macro="" textlink="">
        <xdr:nvSpPr>
          <xdr:cNvPr id="337" name="Graphic 1027">
            <a:extLst>
              <a:ext uri="{FF2B5EF4-FFF2-40B4-BE49-F238E27FC236}">
                <a16:creationId xmlns:a16="http://schemas.microsoft.com/office/drawing/2014/main" id="{00000000-0008-0000-0E00-000051010000}"/>
              </a:ext>
            </a:extLst>
          </xdr:cNvPr>
          <xdr:cNvSpPr/>
        </xdr:nvSpPr>
        <xdr:spPr>
          <a:xfrm>
            <a:off x="1333500" y="1450339"/>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38" name="Graphic 1028">
            <a:extLst>
              <a:ext uri="{FF2B5EF4-FFF2-40B4-BE49-F238E27FC236}">
                <a16:creationId xmlns:a16="http://schemas.microsoft.com/office/drawing/2014/main" id="{00000000-0008-0000-0E00-000052010000}"/>
              </a:ext>
            </a:extLst>
          </xdr:cNvPr>
          <xdr:cNvSpPr/>
        </xdr:nvSpPr>
        <xdr:spPr>
          <a:xfrm>
            <a:off x="1529714" y="2847975"/>
            <a:ext cx="76200" cy="847090"/>
          </a:xfrm>
          <a:custGeom>
            <a:avLst/>
            <a:gdLst/>
            <a:ahLst/>
            <a:cxnLst/>
            <a:rect l="l" t="t" r="r" b="b"/>
            <a:pathLst>
              <a:path w="76200" h="847090">
                <a:moveTo>
                  <a:pt x="28575" y="770889"/>
                </a:moveTo>
                <a:lnTo>
                  <a:pt x="0" y="770889"/>
                </a:lnTo>
                <a:lnTo>
                  <a:pt x="38100" y="847089"/>
                </a:lnTo>
                <a:lnTo>
                  <a:pt x="69850" y="783589"/>
                </a:lnTo>
                <a:lnTo>
                  <a:pt x="28575" y="783589"/>
                </a:lnTo>
                <a:lnTo>
                  <a:pt x="28575" y="770889"/>
                </a:lnTo>
                <a:close/>
              </a:path>
              <a:path w="76200" h="847090">
                <a:moveTo>
                  <a:pt x="47625" y="63500"/>
                </a:moveTo>
                <a:lnTo>
                  <a:pt x="28575" y="63500"/>
                </a:lnTo>
                <a:lnTo>
                  <a:pt x="28575" y="783589"/>
                </a:lnTo>
                <a:lnTo>
                  <a:pt x="47625" y="783589"/>
                </a:lnTo>
                <a:lnTo>
                  <a:pt x="47625" y="63500"/>
                </a:lnTo>
                <a:close/>
              </a:path>
              <a:path w="76200" h="847090">
                <a:moveTo>
                  <a:pt x="76200" y="770889"/>
                </a:moveTo>
                <a:lnTo>
                  <a:pt x="47625" y="770889"/>
                </a:lnTo>
                <a:lnTo>
                  <a:pt x="47625" y="783589"/>
                </a:lnTo>
                <a:lnTo>
                  <a:pt x="69850" y="783589"/>
                </a:lnTo>
                <a:lnTo>
                  <a:pt x="76200" y="770889"/>
                </a:lnTo>
                <a:close/>
              </a:path>
              <a:path w="76200" h="847090">
                <a:moveTo>
                  <a:pt x="38100" y="0"/>
                </a:moveTo>
                <a:lnTo>
                  <a:pt x="0" y="76200"/>
                </a:lnTo>
                <a:lnTo>
                  <a:pt x="28575" y="76200"/>
                </a:lnTo>
                <a:lnTo>
                  <a:pt x="28575" y="63500"/>
                </a:lnTo>
                <a:lnTo>
                  <a:pt x="69850" y="63500"/>
                </a:lnTo>
                <a:lnTo>
                  <a:pt x="38100" y="0"/>
                </a:lnTo>
                <a:close/>
              </a:path>
              <a:path w="76200" h="84709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339" name="Graphic 1029">
            <a:extLst>
              <a:ext uri="{FF2B5EF4-FFF2-40B4-BE49-F238E27FC236}">
                <a16:creationId xmlns:a16="http://schemas.microsoft.com/office/drawing/2014/main" id="{00000000-0008-0000-0E00-000053010000}"/>
              </a:ext>
            </a:extLst>
          </xdr:cNvPr>
          <xdr:cNvSpPr/>
        </xdr:nvSpPr>
        <xdr:spPr>
          <a:xfrm>
            <a:off x="1634489" y="3104514"/>
            <a:ext cx="523875" cy="304800"/>
          </a:xfrm>
          <a:custGeom>
            <a:avLst/>
            <a:gdLst/>
            <a:ahLst/>
            <a:cxnLst/>
            <a:rect l="l" t="t" r="r" b="b"/>
            <a:pathLst>
              <a:path w="523875" h="304800">
                <a:moveTo>
                  <a:pt x="523875" y="0"/>
                </a:moveTo>
                <a:lnTo>
                  <a:pt x="0" y="0"/>
                </a:lnTo>
                <a:lnTo>
                  <a:pt x="0" y="304800"/>
                </a:lnTo>
                <a:lnTo>
                  <a:pt x="523875" y="304800"/>
                </a:lnTo>
                <a:lnTo>
                  <a:pt x="5238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40" name="Graphic 1030">
            <a:extLst>
              <a:ext uri="{FF2B5EF4-FFF2-40B4-BE49-F238E27FC236}">
                <a16:creationId xmlns:a16="http://schemas.microsoft.com/office/drawing/2014/main" id="{00000000-0008-0000-0E00-000054010000}"/>
              </a:ext>
            </a:extLst>
          </xdr:cNvPr>
          <xdr:cNvSpPr/>
        </xdr:nvSpPr>
        <xdr:spPr>
          <a:xfrm>
            <a:off x="805815" y="3409315"/>
            <a:ext cx="76200" cy="285750"/>
          </a:xfrm>
          <a:custGeom>
            <a:avLst/>
            <a:gdLst/>
            <a:ahLst/>
            <a:cxnLst/>
            <a:rect l="l" t="t" r="r" b="b"/>
            <a:pathLst>
              <a:path w="76200" h="285750">
                <a:moveTo>
                  <a:pt x="28575" y="209550"/>
                </a:moveTo>
                <a:lnTo>
                  <a:pt x="0" y="209550"/>
                </a:lnTo>
                <a:lnTo>
                  <a:pt x="38100" y="285750"/>
                </a:lnTo>
                <a:lnTo>
                  <a:pt x="69850" y="222250"/>
                </a:lnTo>
                <a:lnTo>
                  <a:pt x="28575" y="222250"/>
                </a:lnTo>
                <a:lnTo>
                  <a:pt x="28575" y="209550"/>
                </a:lnTo>
                <a:close/>
              </a:path>
              <a:path w="76200" h="285750">
                <a:moveTo>
                  <a:pt x="47625" y="63500"/>
                </a:moveTo>
                <a:lnTo>
                  <a:pt x="28575" y="63500"/>
                </a:lnTo>
                <a:lnTo>
                  <a:pt x="28575" y="222250"/>
                </a:lnTo>
                <a:lnTo>
                  <a:pt x="47625" y="222250"/>
                </a:lnTo>
                <a:lnTo>
                  <a:pt x="47625" y="63500"/>
                </a:lnTo>
                <a:close/>
              </a:path>
              <a:path w="76200" h="285750">
                <a:moveTo>
                  <a:pt x="76200" y="209550"/>
                </a:moveTo>
                <a:lnTo>
                  <a:pt x="47625" y="209550"/>
                </a:lnTo>
                <a:lnTo>
                  <a:pt x="47625" y="222250"/>
                </a:lnTo>
                <a:lnTo>
                  <a:pt x="69850" y="222250"/>
                </a:lnTo>
                <a:lnTo>
                  <a:pt x="76200" y="209550"/>
                </a:lnTo>
                <a:close/>
              </a:path>
              <a:path w="76200" h="285750">
                <a:moveTo>
                  <a:pt x="38100" y="0"/>
                </a:moveTo>
                <a:lnTo>
                  <a:pt x="0" y="76200"/>
                </a:lnTo>
                <a:lnTo>
                  <a:pt x="28575" y="76200"/>
                </a:lnTo>
                <a:lnTo>
                  <a:pt x="28575" y="63500"/>
                </a:lnTo>
                <a:lnTo>
                  <a:pt x="69850" y="63500"/>
                </a:lnTo>
                <a:lnTo>
                  <a:pt x="38100" y="0"/>
                </a:lnTo>
                <a:close/>
              </a:path>
              <a:path w="76200" h="28575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341" name="Graphic 1031">
            <a:extLst>
              <a:ext uri="{FF2B5EF4-FFF2-40B4-BE49-F238E27FC236}">
                <a16:creationId xmlns:a16="http://schemas.microsoft.com/office/drawing/2014/main" id="{00000000-0008-0000-0E00-000055010000}"/>
              </a:ext>
            </a:extLst>
          </xdr:cNvPr>
          <xdr:cNvSpPr/>
        </xdr:nvSpPr>
        <xdr:spPr>
          <a:xfrm>
            <a:off x="895350" y="3399790"/>
            <a:ext cx="476250" cy="228600"/>
          </a:xfrm>
          <a:custGeom>
            <a:avLst/>
            <a:gdLst/>
            <a:ahLst/>
            <a:cxnLst/>
            <a:rect l="l" t="t" r="r" b="b"/>
            <a:pathLst>
              <a:path w="476250" h="228600">
                <a:moveTo>
                  <a:pt x="476250" y="0"/>
                </a:moveTo>
                <a:lnTo>
                  <a:pt x="0" y="0"/>
                </a:lnTo>
                <a:lnTo>
                  <a:pt x="0" y="228600"/>
                </a:lnTo>
                <a:lnTo>
                  <a:pt x="476250" y="228600"/>
                </a:lnTo>
                <a:lnTo>
                  <a:pt x="4762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42" name="Textbox 1032">
            <a:extLst>
              <a:ext uri="{FF2B5EF4-FFF2-40B4-BE49-F238E27FC236}">
                <a16:creationId xmlns:a16="http://schemas.microsoft.com/office/drawing/2014/main" id="{00000000-0008-0000-0E00-000056010000}"/>
              </a:ext>
            </a:extLst>
          </xdr:cNvPr>
          <xdr:cNvSpPr txBox="1"/>
        </xdr:nvSpPr>
        <xdr:spPr>
          <a:xfrm>
            <a:off x="112648" y="82550"/>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343" name="Textbox 1033">
            <a:extLst>
              <a:ext uri="{FF2B5EF4-FFF2-40B4-BE49-F238E27FC236}">
                <a16:creationId xmlns:a16="http://schemas.microsoft.com/office/drawing/2014/main" id="{00000000-0008-0000-0E00-000057010000}"/>
              </a:ext>
            </a:extLst>
          </xdr:cNvPr>
          <xdr:cNvSpPr txBox="1"/>
        </xdr:nvSpPr>
        <xdr:spPr>
          <a:xfrm>
            <a:off x="1086485" y="146215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344" name="Textbox 1034">
            <a:extLst>
              <a:ext uri="{FF2B5EF4-FFF2-40B4-BE49-F238E27FC236}">
                <a16:creationId xmlns:a16="http://schemas.microsoft.com/office/drawing/2014/main" id="{00000000-0008-0000-0E00-000058010000}"/>
              </a:ext>
            </a:extLst>
          </xdr:cNvPr>
          <xdr:cNvSpPr txBox="1"/>
        </xdr:nvSpPr>
        <xdr:spPr>
          <a:xfrm>
            <a:off x="1030097" y="2570098"/>
            <a:ext cx="170180" cy="39497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a:p>
            <a:pPr marL="67945">
              <a:lnSpc>
                <a:spcPts val="1325"/>
              </a:lnSpc>
              <a:spcBef>
                <a:spcPts val="660"/>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45" name="Textbox 1035">
            <a:extLst>
              <a:ext uri="{FF2B5EF4-FFF2-40B4-BE49-F238E27FC236}">
                <a16:creationId xmlns:a16="http://schemas.microsoft.com/office/drawing/2014/main" id="{00000000-0008-0000-0E00-000059010000}"/>
              </a:ext>
            </a:extLst>
          </xdr:cNvPr>
          <xdr:cNvSpPr txBox="1"/>
        </xdr:nvSpPr>
        <xdr:spPr>
          <a:xfrm>
            <a:off x="1726819" y="3178175"/>
            <a:ext cx="334010"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4.5</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346" name="Textbox 1036">
            <a:extLst>
              <a:ext uri="{FF2B5EF4-FFF2-40B4-BE49-F238E27FC236}">
                <a16:creationId xmlns:a16="http://schemas.microsoft.com/office/drawing/2014/main" id="{00000000-0008-0000-0E00-00005A010000}"/>
              </a:ext>
            </a:extLst>
          </xdr:cNvPr>
          <xdr:cNvSpPr txBox="1"/>
        </xdr:nvSpPr>
        <xdr:spPr>
          <a:xfrm>
            <a:off x="158369" y="3293998"/>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47" name="Textbox 1037">
            <a:extLst>
              <a:ext uri="{FF2B5EF4-FFF2-40B4-BE49-F238E27FC236}">
                <a16:creationId xmlns:a16="http://schemas.microsoft.com/office/drawing/2014/main" id="{00000000-0008-0000-0E00-00005B010000}"/>
              </a:ext>
            </a:extLst>
          </xdr:cNvPr>
          <xdr:cNvSpPr txBox="1"/>
        </xdr:nvSpPr>
        <xdr:spPr>
          <a:xfrm>
            <a:off x="987425" y="3474084"/>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2</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grpSp>
    <xdr:clientData/>
  </xdr:twoCellAnchor>
  <xdr:twoCellAnchor>
    <xdr:from>
      <xdr:col>5</xdr:col>
      <xdr:colOff>200025</xdr:colOff>
      <xdr:row>38</xdr:row>
      <xdr:rowOff>83820</xdr:rowOff>
    </xdr:from>
    <xdr:to>
      <xdr:col>8</xdr:col>
      <xdr:colOff>53340</xdr:colOff>
      <xdr:row>53</xdr:row>
      <xdr:rowOff>38099</xdr:rowOff>
    </xdr:to>
    <xdr:grpSp>
      <xdr:nvGrpSpPr>
        <xdr:cNvPr id="22857" name="Group 22856">
          <a:extLst>
            <a:ext uri="{FF2B5EF4-FFF2-40B4-BE49-F238E27FC236}">
              <a16:creationId xmlns:a16="http://schemas.microsoft.com/office/drawing/2014/main" id="{00000000-0008-0000-0E00-000049590000}"/>
            </a:ext>
          </a:extLst>
        </xdr:cNvPr>
        <xdr:cNvGrpSpPr>
          <a:grpSpLocks/>
        </xdr:cNvGrpSpPr>
      </xdr:nvGrpSpPr>
      <xdr:grpSpPr>
        <a:xfrm>
          <a:off x="2059305" y="7162800"/>
          <a:ext cx="1034415" cy="2697479"/>
          <a:chOff x="-19759" y="9525"/>
          <a:chExt cx="2705100" cy="3731260"/>
        </a:xfrm>
      </xdr:grpSpPr>
      <xdr:sp macro="" textlink="">
        <xdr:nvSpPr>
          <xdr:cNvPr id="22858" name="Graphic 1042">
            <a:extLst>
              <a:ext uri="{FF2B5EF4-FFF2-40B4-BE49-F238E27FC236}">
                <a16:creationId xmlns:a16="http://schemas.microsoft.com/office/drawing/2014/main" id="{00000000-0008-0000-0E00-00004A590000}"/>
              </a:ext>
            </a:extLst>
          </xdr:cNvPr>
          <xdr:cNvSpPr/>
        </xdr:nvSpPr>
        <xdr:spPr>
          <a:xfrm>
            <a:off x="-19759" y="1718661"/>
            <a:ext cx="2705100" cy="2000249"/>
          </a:xfrm>
          <a:custGeom>
            <a:avLst/>
            <a:gdLst/>
            <a:ahLst/>
            <a:cxnLst/>
            <a:rect l="l" t="t" r="r" b="b"/>
            <a:pathLst>
              <a:path w="2705100" h="2000250">
                <a:moveTo>
                  <a:pt x="333375" y="0"/>
                </a:moveTo>
                <a:lnTo>
                  <a:pt x="284104" y="3613"/>
                </a:lnTo>
                <a:lnTo>
                  <a:pt x="237080" y="14112"/>
                </a:lnTo>
                <a:lnTo>
                  <a:pt x="192818" y="30979"/>
                </a:lnTo>
                <a:lnTo>
                  <a:pt x="151834" y="53700"/>
                </a:lnTo>
                <a:lnTo>
                  <a:pt x="114643" y="81760"/>
                </a:lnTo>
                <a:lnTo>
                  <a:pt x="81760" y="114643"/>
                </a:lnTo>
                <a:lnTo>
                  <a:pt x="53700" y="151834"/>
                </a:lnTo>
                <a:lnTo>
                  <a:pt x="30979" y="192818"/>
                </a:lnTo>
                <a:lnTo>
                  <a:pt x="14112" y="237080"/>
                </a:lnTo>
                <a:lnTo>
                  <a:pt x="3613" y="284104"/>
                </a:lnTo>
                <a:lnTo>
                  <a:pt x="0" y="333375"/>
                </a:lnTo>
                <a:lnTo>
                  <a:pt x="0" y="1666875"/>
                </a:lnTo>
                <a:lnTo>
                  <a:pt x="3613" y="1716145"/>
                </a:lnTo>
                <a:lnTo>
                  <a:pt x="14112" y="1763169"/>
                </a:lnTo>
                <a:lnTo>
                  <a:pt x="30979" y="1807431"/>
                </a:lnTo>
                <a:lnTo>
                  <a:pt x="53700" y="1848415"/>
                </a:lnTo>
                <a:lnTo>
                  <a:pt x="81760" y="1885606"/>
                </a:lnTo>
                <a:lnTo>
                  <a:pt x="114643" y="1918489"/>
                </a:lnTo>
                <a:lnTo>
                  <a:pt x="151834" y="1946549"/>
                </a:lnTo>
                <a:lnTo>
                  <a:pt x="192818" y="1969270"/>
                </a:lnTo>
                <a:lnTo>
                  <a:pt x="237080" y="1986137"/>
                </a:lnTo>
                <a:lnTo>
                  <a:pt x="284104" y="1996636"/>
                </a:lnTo>
                <a:lnTo>
                  <a:pt x="333375" y="2000250"/>
                </a:lnTo>
                <a:lnTo>
                  <a:pt x="2371725" y="2000250"/>
                </a:lnTo>
                <a:lnTo>
                  <a:pt x="2420995" y="1996636"/>
                </a:lnTo>
                <a:lnTo>
                  <a:pt x="2468019" y="1986137"/>
                </a:lnTo>
                <a:lnTo>
                  <a:pt x="2512281" y="1969270"/>
                </a:lnTo>
                <a:lnTo>
                  <a:pt x="2553265" y="1946549"/>
                </a:lnTo>
                <a:lnTo>
                  <a:pt x="2590456" y="1918489"/>
                </a:lnTo>
                <a:lnTo>
                  <a:pt x="2623339" y="1885606"/>
                </a:lnTo>
                <a:lnTo>
                  <a:pt x="2651399" y="1848415"/>
                </a:lnTo>
                <a:lnTo>
                  <a:pt x="2674120" y="1807431"/>
                </a:lnTo>
                <a:lnTo>
                  <a:pt x="2690987" y="1763169"/>
                </a:lnTo>
                <a:lnTo>
                  <a:pt x="2701486" y="1716145"/>
                </a:lnTo>
                <a:lnTo>
                  <a:pt x="2705100" y="1666875"/>
                </a:lnTo>
                <a:lnTo>
                  <a:pt x="2705100" y="333375"/>
                </a:lnTo>
                <a:lnTo>
                  <a:pt x="2701486" y="284104"/>
                </a:lnTo>
                <a:lnTo>
                  <a:pt x="2690987" y="237080"/>
                </a:lnTo>
                <a:lnTo>
                  <a:pt x="2674120" y="192818"/>
                </a:lnTo>
                <a:lnTo>
                  <a:pt x="2651399" y="151834"/>
                </a:lnTo>
                <a:lnTo>
                  <a:pt x="2623339" y="114643"/>
                </a:lnTo>
                <a:lnTo>
                  <a:pt x="2590456" y="81760"/>
                </a:lnTo>
                <a:lnTo>
                  <a:pt x="2553265" y="53700"/>
                </a:lnTo>
                <a:lnTo>
                  <a:pt x="2512281" y="30979"/>
                </a:lnTo>
                <a:lnTo>
                  <a:pt x="2468019" y="14112"/>
                </a:lnTo>
                <a:lnTo>
                  <a:pt x="2420995" y="3613"/>
                </a:lnTo>
                <a:lnTo>
                  <a:pt x="2371725" y="0"/>
                </a:lnTo>
                <a:lnTo>
                  <a:pt x="33337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59" name="Graphic 1043">
            <a:extLst>
              <a:ext uri="{FF2B5EF4-FFF2-40B4-BE49-F238E27FC236}">
                <a16:creationId xmlns:a16="http://schemas.microsoft.com/office/drawing/2014/main" id="{00000000-0008-0000-0E00-00004B590000}"/>
              </a:ext>
            </a:extLst>
          </xdr:cNvPr>
          <xdr:cNvSpPr/>
        </xdr:nvSpPr>
        <xdr:spPr>
          <a:xfrm>
            <a:off x="561975" y="228600"/>
            <a:ext cx="809625" cy="3467100"/>
          </a:xfrm>
          <a:custGeom>
            <a:avLst/>
            <a:gdLst/>
            <a:ahLst/>
            <a:cxnLst/>
            <a:rect l="l" t="t" r="r" b="b"/>
            <a:pathLst>
              <a:path w="809625" h="3467100">
                <a:moveTo>
                  <a:pt x="809625" y="3467100"/>
                </a:moveTo>
                <a:lnTo>
                  <a:pt x="809625" y="1222375"/>
                </a:lnTo>
              </a:path>
              <a:path w="809625" h="3467100">
                <a:moveTo>
                  <a:pt x="0" y="3133725"/>
                </a:moveTo>
                <a:lnTo>
                  <a:pt x="0" y="3467100"/>
                </a:lnTo>
              </a:path>
              <a:path w="809625" h="3467100">
                <a:moveTo>
                  <a:pt x="0" y="0"/>
                </a:moveTo>
                <a:lnTo>
                  <a:pt x="0" y="291465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2860" name="Graphic 1044">
            <a:extLst>
              <a:ext uri="{FF2B5EF4-FFF2-40B4-BE49-F238E27FC236}">
                <a16:creationId xmlns:a16="http://schemas.microsoft.com/office/drawing/2014/main" id="{00000000-0008-0000-0E00-00004C590000}"/>
              </a:ext>
            </a:extLst>
          </xdr:cNvPr>
          <xdr:cNvSpPr/>
        </xdr:nvSpPr>
        <xdr:spPr>
          <a:xfrm>
            <a:off x="381000" y="3143250"/>
            <a:ext cx="352425" cy="219075"/>
          </a:xfrm>
          <a:custGeom>
            <a:avLst/>
            <a:gdLst/>
            <a:ahLst/>
            <a:cxnLst/>
            <a:rect l="l" t="t" r="r" b="b"/>
            <a:pathLst>
              <a:path w="352425" h="219075">
                <a:moveTo>
                  <a:pt x="352425" y="0"/>
                </a:moveTo>
                <a:lnTo>
                  <a:pt x="0" y="0"/>
                </a:lnTo>
                <a:lnTo>
                  <a:pt x="0" y="219075"/>
                </a:lnTo>
                <a:lnTo>
                  <a:pt x="352425" y="219075"/>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61" name="Graphic 1045">
            <a:extLst>
              <a:ext uri="{FF2B5EF4-FFF2-40B4-BE49-F238E27FC236}">
                <a16:creationId xmlns:a16="http://schemas.microsoft.com/office/drawing/2014/main" id="{00000000-0008-0000-0E00-00004D590000}"/>
              </a:ext>
            </a:extLst>
          </xdr:cNvPr>
          <xdr:cNvSpPr/>
        </xdr:nvSpPr>
        <xdr:spPr>
          <a:xfrm>
            <a:off x="381000" y="9525"/>
            <a:ext cx="361950" cy="3352800"/>
          </a:xfrm>
          <a:custGeom>
            <a:avLst/>
            <a:gdLst/>
            <a:ahLst/>
            <a:cxnLst/>
            <a:rect l="l" t="t" r="r" b="b"/>
            <a:pathLst>
              <a:path w="361950" h="3352800">
                <a:moveTo>
                  <a:pt x="0" y="3352800"/>
                </a:moveTo>
                <a:lnTo>
                  <a:pt x="352425" y="3352800"/>
                </a:lnTo>
                <a:lnTo>
                  <a:pt x="352425" y="3133725"/>
                </a:lnTo>
                <a:lnTo>
                  <a:pt x="0" y="3133725"/>
                </a:lnTo>
                <a:lnTo>
                  <a:pt x="0" y="3352800"/>
                </a:lnTo>
                <a:close/>
              </a:path>
              <a:path w="361950" h="3352800">
                <a:moveTo>
                  <a:pt x="9525" y="219075"/>
                </a:moveTo>
                <a:lnTo>
                  <a:pt x="361950" y="219075"/>
                </a:lnTo>
                <a:lnTo>
                  <a:pt x="361950" y="0"/>
                </a:lnTo>
                <a:lnTo>
                  <a:pt x="9525" y="0"/>
                </a:lnTo>
                <a:lnTo>
                  <a:pt x="9525" y="219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62" name="Graphic 1046">
            <a:extLst>
              <a:ext uri="{FF2B5EF4-FFF2-40B4-BE49-F238E27FC236}">
                <a16:creationId xmlns:a16="http://schemas.microsoft.com/office/drawing/2014/main" id="{00000000-0008-0000-0E00-00004E590000}"/>
              </a:ext>
            </a:extLst>
          </xdr:cNvPr>
          <xdr:cNvSpPr/>
        </xdr:nvSpPr>
        <xdr:spPr>
          <a:xfrm>
            <a:off x="85725" y="3096260"/>
            <a:ext cx="238125" cy="266065"/>
          </a:xfrm>
          <a:custGeom>
            <a:avLst/>
            <a:gdLst/>
            <a:ahLst/>
            <a:cxnLst/>
            <a:rect l="l" t="t" r="r" b="b"/>
            <a:pathLst>
              <a:path w="238125" h="266065">
                <a:moveTo>
                  <a:pt x="238125" y="0"/>
                </a:moveTo>
                <a:lnTo>
                  <a:pt x="0" y="0"/>
                </a:lnTo>
                <a:lnTo>
                  <a:pt x="0" y="266064"/>
                </a:lnTo>
                <a:lnTo>
                  <a:pt x="238125" y="266064"/>
                </a:lnTo>
                <a:lnTo>
                  <a:pt x="2381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63" name="Graphic 1047">
            <a:extLst>
              <a:ext uri="{FF2B5EF4-FFF2-40B4-BE49-F238E27FC236}">
                <a16:creationId xmlns:a16="http://schemas.microsoft.com/office/drawing/2014/main" id="{00000000-0008-0000-0E00-00004F590000}"/>
              </a:ext>
            </a:extLst>
          </xdr:cNvPr>
          <xdr:cNvSpPr/>
        </xdr:nvSpPr>
        <xdr:spPr>
          <a:xfrm>
            <a:off x="561975" y="57150"/>
            <a:ext cx="1809750" cy="1638300"/>
          </a:xfrm>
          <a:custGeom>
            <a:avLst/>
            <a:gdLst/>
            <a:ahLst/>
            <a:cxnLst/>
            <a:rect l="l" t="t" r="r" b="b"/>
            <a:pathLst>
              <a:path w="1809750" h="1638300">
                <a:moveTo>
                  <a:pt x="1809750" y="1152525"/>
                </a:moveTo>
                <a:lnTo>
                  <a:pt x="0" y="66675"/>
                </a:lnTo>
              </a:path>
              <a:path w="1809750" h="1638300">
                <a:moveTo>
                  <a:pt x="1809750" y="1638300"/>
                </a:moveTo>
                <a:lnTo>
                  <a:pt x="1809750" y="0"/>
                </a:lnTo>
              </a:path>
            </a:pathLst>
          </a:custGeom>
          <a:ln w="635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64" name="Graphic 1048">
            <a:extLst>
              <a:ext uri="{FF2B5EF4-FFF2-40B4-BE49-F238E27FC236}">
                <a16:creationId xmlns:a16="http://schemas.microsoft.com/office/drawing/2014/main" id="{00000000-0008-0000-0E00-000050590000}"/>
              </a:ext>
            </a:extLst>
          </xdr:cNvPr>
          <xdr:cNvSpPr/>
        </xdr:nvSpPr>
        <xdr:spPr>
          <a:xfrm>
            <a:off x="1346200" y="28575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65" name="Image 1049">
            <a:extLst>
              <a:ext uri="{FF2B5EF4-FFF2-40B4-BE49-F238E27FC236}">
                <a16:creationId xmlns:a16="http://schemas.microsoft.com/office/drawing/2014/main" id="{00000000-0008-0000-0E00-000051590000}"/>
              </a:ext>
            </a:extLst>
          </xdr:cNvPr>
          <xdr:cNvPicPr/>
        </xdr:nvPicPr>
        <xdr:blipFill>
          <a:blip xmlns:r="http://schemas.openxmlformats.org/officeDocument/2006/relationships" r:embed="rId9" cstate="print"/>
          <a:stretch>
            <a:fillRect/>
          </a:stretch>
        </xdr:blipFill>
        <xdr:spPr>
          <a:xfrm>
            <a:off x="1333500" y="2832100"/>
            <a:ext cx="71754" cy="64134"/>
          </a:xfrm>
          <a:prstGeom prst="rect">
            <a:avLst/>
          </a:prstGeom>
        </xdr:spPr>
      </xdr:pic>
      <xdr:sp macro="" textlink="">
        <xdr:nvSpPr>
          <xdr:cNvPr id="22866" name="Graphic 1050">
            <a:extLst>
              <a:ext uri="{FF2B5EF4-FFF2-40B4-BE49-F238E27FC236}">
                <a16:creationId xmlns:a16="http://schemas.microsoft.com/office/drawing/2014/main" id="{00000000-0008-0000-0E00-000052590000}"/>
              </a:ext>
            </a:extLst>
          </xdr:cNvPr>
          <xdr:cNvSpPr/>
        </xdr:nvSpPr>
        <xdr:spPr>
          <a:xfrm>
            <a:off x="1333500" y="28321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67" name="Graphic 1051">
            <a:extLst>
              <a:ext uri="{FF2B5EF4-FFF2-40B4-BE49-F238E27FC236}">
                <a16:creationId xmlns:a16="http://schemas.microsoft.com/office/drawing/2014/main" id="{00000000-0008-0000-0E00-000053590000}"/>
              </a:ext>
            </a:extLst>
          </xdr:cNvPr>
          <xdr:cNvSpPr/>
        </xdr:nvSpPr>
        <xdr:spPr>
          <a:xfrm>
            <a:off x="1051560" y="2751454"/>
            <a:ext cx="224790" cy="229870"/>
          </a:xfrm>
          <a:custGeom>
            <a:avLst/>
            <a:gdLst/>
            <a:ahLst/>
            <a:cxnLst/>
            <a:rect l="l" t="t" r="r" b="b"/>
            <a:pathLst>
              <a:path w="224790" h="229870">
                <a:moveTo>
                  <a:pt x="224789" y="0"/>
                </a:moveTo>
                <a:lnTo>
                  <a:pt x="0" y="0"/>
                </a:lnTo>
                <a:lnTo>
                  <a:pt x="0" y="229870"/>
                </a:lnTo>
                <a:lnTo>
                  <a:pt x="224789" y="229870"/>
                </a:lnTo>
                <a:lnTo>
                  <a:pt x="22478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68" name="Graphic 1052">
            <a:extLst>
              <a:ext uri="{FF2B5EF4-FFF2-40B4-BE49-F238E27FC236}">
                <a16:creationId xmlns:a16="http://schemas.microsoft.com/office/drawing/2014/main" id="{00000000-0008-0000-0E00-000054590000}"/>
              </a:ext>
            </a:extLst>
          </xdr:cNvPr>
          <xdr:cNvSpPr/>
        </xdr:nvSpPr>
        <xdr:spPr>
          <a:xfrm>
            <a:off x="1355725" y="26098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69" name="Image 1053">
            <a:extLst>
              <a:ext uri="{FF2B5EF4-FFF2-40B4-BE49-F238E27FC236}">
                <a16:creationId xmlns:a16="http://schemas.microsoft.com/office/drawing/2014/main" id="{00000000-0008-0000-0E00-000055590000}"/>
              </a:ext>
            </a:extLst>
          </xdr:cNvPr>
          <xdr:cNvPicPr/>
        </xdr:nvPicPr>
        <xdr:blipFill>
          <a:blip xmlns:r="http://schemas.openxmlformats.org/officeDocument/2006/relationships" r:embed="rId7" cstate="print"/>
          <a:stretch>
            <a:fillRect/>
          </a:stretch>
        </xdr:blipFill>
        <xdr:spPr>
          <a:xfrm>
            <a:off x="1343025" y="2584450"/>
            <a:ext cx="71754" cy="64134"/>
          </a:xfrm>
          <a:prstGeom prst="rect">
            <a:avLst/>
          </a:prstGeom>
        </xdr:spPr>
      </xdr:pic>
      <xdr:sp macro="" textlink="">
        <xdr:nvSpPr>
          <xdr:cNvPr id="22870" name="Graphic 1054">
            <a:extLst>
              <a:ext uri="{FF2B5EF4-FFF2-40B4-BE49-F238E27FC236}">
                <a16:creationId xmlns:a16="http://schemas.microsoft.com/office/drawing/2014/main" id="{00000000-0008-0000-0E00-000056590000}"/>
              </a:ext>
            </a:extLst>
          </xdr:cNvPr>
          <xdr:cNvSpPr/>
        </xdr:nvSpPr>
        <xdr:spPr>
          <a:xfrm>
            <a:off x="1343025" y="25844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71" name="Graphic 1055">
            <a:extLst>
              <a:ext uri="{FF2B5EF4-FFF2-40B4-BE49-F238E27FC236}">
                <a16:creationId xmlns:a16="http://schemas.microsoft.com/office/drawing/2014/main" id="{00000000-0008-0000-0E00-000057590000}"/>
              </a:ext>
            </a:extLst>
          </xdr:cNvPr>
          <xdr:cNvSpPr/>
        </xdr:nvSpPr>
        <xdr:spPr>
          <a:xfrm>
            <a:off x="937260" y="2497454"/>
            <a:ext cx="358140" cy="229870"/>
          </a:xfrm>
          <a:custGeom>
            <a:avLst/>
            <a:gdLst/>
            <a:ahLst/>
            <a:cxnLst/>
            <a:rect l="l" t="t" r="r" b="b"/>
            <a:pathLst>
              <a:path w="358140" h="229870">
                <a:moveTo>
                  <a:pt x="358139" y="0"/>
                </a:moveTo>
                <a:lnTo>
                  <a:pt x="0" y="0"/>
                </a:lnTo>
                <a:lnTo>
                  <a:pt x="0" y="229870"/>
                </a:lnTo>
                <a:lnTo>
                  <a:pt x="358139" y="229870"/>
                </a:lnTo>
                <a:lnTo>
                  <a:pt x="3581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72" name="Graphic 1056">
            <a:extLst>
              <a:ext uri="{FF2B5EF4-FFF2-40B4-BE49-F238E27FC236}">
                <a16:creationId xmlns:a16="http://schemas.microsoft.com/office/drawing/2014/main" id="{00000000-0008-0000-0E00-000058590000}"/>
              </a:ext>
            </a:extLst>
          </xdr:cNvPr>
          <xdr:cNvSpPr/>
        </xdr:nvSpPr>
        <xdr:spPr>
          <a:xfrm>
            <a:off x="1355725" y="36766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73" name="Image 1057">
            <a:extLst>
              <a:ext uri="{FF2B5EF4-FFF2-40B4-BE49-F238E27FC236}">
                <a16:creationId xmlns:a16="http://schemas.microsoft.com/office/drawing/2014/main" id="{00000000-0008-0000-0E00-000059590000}"/>
              </a:ext>
            </a:extLst>
          </xdr:cNvPr>
          <xdr:cNvPicPr/>
        </xdr:nvPicPr>
        <xdr:blipFill>
          <a:blip xmlns:r="http://schemas.openxmlformats.org/officeDocument/2006/relationships" r:embed="rId8" cstate="print"/>
          <a:stretch>
            <a:fillRect/>
          </a:stretch>
        </xdr:blipFill>
        <xdr:spPr>
          <a:xfrm>
            <a:off x="1343025" y="3651250"/>
            <a:ext cx="71754" cy="64134"/>
          </a:xfrm>
          <a:prstGeom prst="rect">
            <a:avLst/>
          </a:prstGeom>
        </xdr:spPr>
      </xdr:pic>
      <xdr:sp macro="" textlink="">
        <xdr:nvSpPr>
          <xdr:cNvPr id="22874" name="Graphic 1058">
            <a:extLst>
              <a:ext uri="{FF2B5EF4-FFF2-40B4-BE49-F238E27FC236}">
                <a16:creationId xmlns:a16="http://schemas.microsoft.com/office/drawing/2014/main" id="{00000000-0008-0000-0E00-00005A590000}"/>
              </a:ext>
            </a:extLst>
          </xdr:cNvPr>
          <xdr:cNvSpPr/>
        </xdr:nvSpPr>
        <xdr:spPr>
          <a:xfrm>
            <a:off x="1343025" y="36512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75" name="Graphic 1059">
            <a:extLst>
              <a:ext uri="{FF2B5EF4-FFF2-40B4-BE49-F238E27FC236}">
                <a16:creationId xmlns:a16="http://schemas.microsoft.com/office/drawing/2014/main" id="{00000000-0008-0000-0E00-00005B590000}"/>
              </a:ext>
            </a:extLst>
          </xdr:cNvPr>
          <xdr:cNvSpPr/>
        </xdr:nvSpPr>
        <xdr:spPr>
          <a:xfrm>
            <a:off x="1346200" y="147637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76" name="Image 1060">
            <a:extLst>
              <a:ext uri="{FF2B5EF4-FFF2-40B4-BE49-F238E27FC236}">
                <a16:creationId xmlns:a16="http://schemas.microsoft.com/office/drawing/2014/main" id="{00000000-0008-0000-0E00-00005C590000}"/>
              </a:ext>
            </a:extLst>
          </xdr:cNvPr>
          <xdr:cNvPicPr/>
        </xdr:nvPicPr>
        <xdr:blipFill>
          <a:blip xmlns:r="http://schemas.openxmlformats.org/officeDocument/2006/relationships" r:embed="rId7" cstate="print"/>
          <a:stretch>
            <a:fillRect/>
          </a:stretch>
        </xdr:blipFill>
        <xdr:spPr>
          <a:xfrm>
            <a:off x="1333500" y="1450975"/>
            <a:ext cx="71754" cy="64134"/>
          </a:xfrm>
          <a:prstGeom prst="rect">
            <a:avLst/>
          </a:prstGeom>
        </xdr:spPr>
      </xdr:pic>
      <xdr:sp macro="" textlink="">
        <xdr:nvSpPr>
          <xdr:cNvPr id="22877" name="Graphic 1061">
            <a:extLst>
              <a:ext uri="{FF2B5EF4-FFF2-40B4-BE49-F238E27FC236}">
                <a16:creationId xmlns:a16="http://schemas.microsoft.com/office/drawing/2014/main" id="{00000000-0008-0000-0E00-00005D590000}"/>
              </a:ext>
            </a:extLst>
          </xdr:cNvPr>
          <xdr:cNvSpPr/>
        </xdr:nvSpPr>
        <xdr:spPr>
          <a:xfrm>
            <a:off x="1333500" y="145097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79" name="Graphic 1062">
            <a:extLst>
              <a:ext uri="{FF2B5EF4-FFF2-40B4-BE49-F238E27FC236}">
                <a16:creationId xmlns:a16="http://schemas.microsoft.com/office/drawing/2014/main" id="{00000000-0008-0000-0E00-00005F590000}"/>
              </a:ext>
            </a:extLst>
          </xdr:cNvPr>
          <xdr:cNvSpPr/>
        </xdr:nvSpPr>
        <xdr:spPr>
          <a:xfrm>
            <a:off x="1529714" y="2848610"/>
            <a:ext cx="76200" cy="847090"/>
          </a:xfrm>
          <a:custGeom>
            <a:avLst/>
            <a:gdLst/>
            <a:ahLst/>
            <a:cxnLst/>
            <a:rect l="l" t="t" r="r" b="b"/>
            <a:pathLst>
              <a:path w="76200" h="847090">
                <a:moveTo>
                  <a:pt x="28575" y="770890"/>
                </a:moveTo>
                <a:lnTo>
                  <a:pt x="0" y="770890"/>
                </a:lnTo>
                <a:lnTo>
                  <a:pt x="38100" y="847090"/>
                </a:lnTo>
                <a:lnTo>
                  <a:pt x="69850" y="783590"/>
                </a:lnTo>
                <a:lnTo>
                  <a:pt x="28575" y="783590"/>
                </a:lnTo>
                <a:lnTo>
                  <a:pt x="28575" y="770890"/>
                </a:lnTo>
                <a:close/>
              </a:path>
              <a:path w="76200" h="847090">
                <a:moveTo>
                  <a:pt x="47625" y="63500"/>
                </a:moveTo>
                <a:lnTo>
                  <a:pt x="28575" y="63500"/>
                </a:lnTo>
                <a:lnTo>
                  <a:pt x="28575" y="783590"/>
                </a:lnTo>
                <a:lnTo>
                  <a:pt x="47625" y="783590"/>
                </a:lnTo>
                <a:lnTo>
                  <a:pt x="47625" y="63500"/>
                </a:lnTo>
                <a:close/>
              </a:path>
              <a:path w="76200" h="847090">
                <a:moveTo>
                  <a:pt x="76200" y="770890"/>
                </a:moveTo>
                <a:lnTo>
                  <a:pt x="47625" y="770890"/>
                </a:lnTo>
                <a:lnTo>
                  <a:pt x="47625" y="783590"/>
                </a:lnTo>
                <a:lnTo>
                  <a:pt x="69850" y="783590"/>
                </a:lnTo>
                <a:lnTo>
                  <a:pt x="76200" y="770890"/>
                </a:lnTo>
                <a:close/>
              </a:path>
              <a:path w="76200" h="847090">
                <a:moveTo>
                  <a:pt x="38100" y="0"/>
                </a:moveTo>
                <a:lnTo>
                  <a:pt x="0" y="76200"/>
                </a:lnTo>
                <a:lnTo>
                  <a:pt x="28575" y="76200"/>
                </a:lnTo>
                <a:lnTo>
                  <a:pt x="28575" y="63500"/>
                </a:lnTo>
                <a:lnTo>
                  <a:pt x="69850" y="63500"/>
                </a:lnTo>
                <a:lnTo>
                  <a:pt x="38100" y="0"/>
                </a:lnTo>
                <a:close/>
              </a:path>
              <a:path w="76200" h="84709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2880" name="Graphic 1063">
            <a:extLst>
              <a:ext uri="{FF2B5EF4-FFF2-40B4-BE49-F238E27FC236}">
                <a16:creationId xmlns:a16="http://schemas.microsoft.com/office/drawing/2014/main" id="{00000000-0008-0000-0E00-000060590000}"/>
              </a:ext>
            </a:extLst>
          </xdr:cNvPr>
          <xdr:cNvSpPr/>
        </xdr:nvSpPr>
        <xdr:spPr>
          <a:xfrm>
            <a:off x="1634489" y="3105150"/>
            <a:ext cx="523875" cy="304800"/>
          </a:xfrm>
          <a:custGeom>
            <a:avLst/>
            <a:gdLst/>
            <a:ahLst/>
            <a:cxnLst/>
            <a:rect l="l" t="t" r="r" b="b"/>
            <a:pathLst>
              <a:path w="523875" h="304800">
                <a:moveTo>
                  <a:pt x="523875" y="0"/>
                </a:moveTo>
                <a:lnTo>
                  <a:pt x="0" y="0"/>
                </a:lnTo>
                <a:lnTo>
                  <a:pt x="0" y="304800"/>
                </a:lnTo>
                <a:lnTo>
                  <a:pt x="523875" y="304800"/>
                </a:lnTo>
                <a:lnTo>
                  <a:pt x="5238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81" name="Graphic 1064">
            <a:extLst>
              <a:ext uri="{FF2B5EF4-FFF2-40B4-BE49-F238E27FC236}">
                <a16:creationId xmlns:a16="http://schemas.microsoft.com/office/drawing/2014/main" id="{00000000-0008-0000-0E00-000061590000}"/>
              </a:ext>
            </a:extLst>
          </xdr:cNvPr>
          <xdr:cNvSpPr/>
        </xdr:nvSpPr>
        <xdr:spPr>
          <a:xfrm>
            <a:off x="805941" y="3220085"/>
            <a:ext cx="76835" cy="475615"/>
          </a:xfrm>
          <a:custGeom>
            <a:avLst/>
            <a:gdLst/>
            <a:ahLst/>
            <a:cxnLst/>
            <a:rect l="l" t="t" r="r" b="b"/>
            <a:pathLst>
              <a:path w="76835" h="475615">
                <a:moveTo>
                  <a:pt x="28942" y="399415"/>
                </a:moveTo>
                <a:lnTo>
                  <a:pt x="381" y="399415"/>
                </a:lnTo>
                <a:lnTo>
                  <a:pt x="38608" y="475615"/>
                </a:lnTo>
                <a:lnTo>
                  <a:pt x="70252" y="412115"/>
                </a:lnTo>
                <a:lnTo>
                  <a:pt x="28956" y="412115"/>
                </a:lnTo>
                <a:lnTo>
                  <a:pt x="28942" y="399415"/>
                </a:lnTo>
                <a:close/>
              </a:path>
              <a:path w="76835" h="475615">
                <a:moveTo>
                  <a:pt x="47625" y="63500"/>
                </a:moveTo>
                <a:lnTo>
                  <a:pt x="28575" y="63500"/>
                </a:lnTo>
                <a:lnTo>
                  <a:pt x="28956" y="412115"/>
                </a:lnTo>
                <a:lnTo>
                  <a:pt x="48006" y="412115"/>
                </a:lnTo>
                <a:lnTo>
                  <a:pt x="47625" y="63500"/>
                </a:lnTo>
                <a:close/>
              </a:path>
              <a:path w="76835" h="475615">
                <a:moveTo>
                  <a:pt x="76581" y="399415"/>
                </a:moveTo>
                <a:lnTo>
                  <a:pt x="47992" y="399415"/>
                </a:lnTo>
                <a:lnTo>
                  <a:pt x="48006" y="412115"/>
                </a:lnTo>
                <a:lnTo>
                  <a:pt x="70252" y="412115"/>
                </a:lnTo>
                <a:lnTo>
                  <a:pt x="76581" y="399415"/>
                </a:lnTo>
                <a:close/>
              </a:path>
              <a:path w="76835" h="475615">
                <a:moveTo>
                  <a:pt x="37973" y="0"/>
                </a:moveTo>
                <a:lnTo>
                  <a:pt x="0" y="76200"/>
                </a:lnTo>
                <a:lnTo>
                  <a:pt x="28588" y="76200"/>
                </a:lnTo>
                <a:lnTo>
                  <a:pt x="28575" y="63500"/>
                </a:lnTo>
                <a:lnTo>
                  <a:pt x="69828" y="63500"/>
                </a:lnTo>
                <a:lnTo>
                  <a:pt x="37973" y="0"/>
                </a:lnTo>
                <a:close/>
              </a:path>
              <a:path w="76835" h="475615">
                <a:moveTo>
                  <a:pt x="69828" y="63500"/>
                </a:moveTo>
                <a:lnTo>
                  <a:pt x="47625" y="63500"/>
                </a:lnTo>
                <a:lnTo>
                  <a:pt x="47638" y="76200"/>
                </a:lnTo>
                <a:lnTo>
                  <a:pt x="76200" y="76200"/>
                </a:lnTo>
                <a:lnTo>
                  <a:pt x="69828"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2882" name="Graphic 1065">
            <a:extLst>
              <a:ext uri="{FF2B5EF4-FFF2-40B4-BE49-F238E27FC236}">
                <a16:creationId xmlns:a16="http://schemas.microsoft.com/office/drawing/2014/main" id="{00000000-0008-0000-0E00-000062590000}"/>
              </a:ext>
            </a:extLst>
          </xdr:cNvPr>
          <xdr:cNvSpPr/>
        </xdr:nvSpPr>
        <xdr:spPr>
          <a:xfrm>
            <a:off x="895350" y="3333115"/>
            <a:ext cx="476250" cy="228600"/>
          </a:xfrm>
          <a:custGeom>
            <a:avLst/>
            <a:gdLst/>
            <a:ahLst/>
            <a:cxnLst/>
            <a:rect l="l" t="t" r="r" b="b"/>
            <a:pathLst>
              <a:path w="476250" h="228600">
                <a:moveTo>
                  <a:pt x="476250" y="0"/>
                </a:moveTo>
                <a:lnTo>
                  <a:pt x="0" y="0"/>
                </a:lnTo>
                <a:lnTo>
                  <a:pt x="0" y="228600"/>
                </a:lnTo>
                <a:lnTo>
                  <a:pt x="476250" y="228600"/>
                </a:lnTo>
                <a:lnTo>
                  <a:pt x="4762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83" name="Textbox 1066">
            <a:extLst>
              <a:ext uri="{FF2B5EF4-FFF2-40B4-BE49-F238E27FC236}">
                <a16:creationId xmlns:a16="http://schemas.microsoft.com/office/drawing/2014/main" id="{00000000-0008-0000-0E00-000063590000}"/>
              </a:ext>
            </a:extLst>
          </xdr:cNvPr>
          <xdr:cNvSpPr txBox="1"/>
        </xdr:nvSpPr>
        <xdr:spPr>
          <a:xfrm>
            <a:off x="112648" y="82550"/>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22884" name="Textbox 1067">
            <a:extLst>
              <a:ext uri="{FF2B5EF4-FFF2-40B4-BE49-F238E27FC236}">
                <a16:creationId xmlns:a16="http://schemas.microsoft.com/office/drawing/2014/main" id="{00000000-0008-0000-0E00-000064590000}"/>
              </a:ext>
            </a:extLst>
          </xdr:cNvPr>
          <xdr:cNvSpPr txBox="1"/>
        </xdr:nvSpPr>
        <xdr:spPr>
          <a:xfrm>
            <a:off x="1086485" y="1463675"/>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2885" name="Textbox 1068">
            <a:extLst>
              <a:ext uri="{FF2B5EF4-FFF2-40B4-BE49-F238E27FC236}">
                <a16:creationId xmlns:a16="http://schemas.microsoft.com/office/drawing/2014/main" id="{00000000-0008-0000-0E00-000065590000}"/>
              </a:ext>
            </a:extLst>
          </xdr:cNvPr>
          <xdr:cNvSpPr txBox="1"/>
        </xdr:nvSpPr>
        <xdr:spPr>
          <a:xfrm>
            <a:off x="1030097" y="2571623"/>
            <a:ext cx="170180" cy="39370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a:p>
            <a:pPr marL="67945">
              <a:lnSpc>
                <a:spcPts val="1325"/>
              </a:lnSpc>
              <a:spcBef>
                <a:spcPts val="650"/>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2886" name="Textbox 1069">
            <a:extLst>
              <a:ext uri="{FF2B5EF4-FFF2-40B4-BE49-F238E27FC236}">
                <a16:creationId xmlns:a16="http://schemas.microsoft.com/office/drawing/2014/main" id="{00000000-0008-0000-0E00-000066590000}"/>
              </a:ext>
            </a:extLst>
          </xdr:cNvPr>
          <xdr:cNvSpPr txBox="1"/>
        </xdr:nvSpPr>
        <xdr:spPr>
          <a:xfrm>
            <a:off x="169037" y="3170554"/>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2887" name="Textbox 1070">
            <a:extLst>
              <a:ext uri="{FF2B5EF4-FFF2-40B4-BE49-F238E27FC236}">
                <a16:creationId xmlns:a16="http://schemas.microsoft.com/office/drawing/2014/main" id="{00000000-0008-0000-0E00-000067590000}"/>
              </a:ext>
            </a:extLst>
          </xdr:cNvPr>
          <xdr:cNvSpPr txBox="1"/>
        </xdr:nvSpPr>
        <xdr:spPr>
          <a:xfrm>
            <a:off x="1726819" y="3179698"/>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6</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2888" name="Textbox 1071">
            <a:extLst>
              <a:ext uri="{FF2B5EF4-FFF2-40B4-BE49-F238E27FC236}">
                <a16:creationId xmlns:a16="http://schemas.microsoft.com/office/drawing/2014/main" id="{00000000-0008-0000-0E00-000068590000}"/>
              </a:ext>
            </a:extLst>
          </xdr:cNvPr>
          <xdr:cNvSpPr txBox="1"/>
        </xdr:nvSpPr>
        <xdr:spPr>
          <a:xfrm>
            <a:off x="987425" y="3407028"/>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3</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245745</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SpPr/>
      </xdr:nvSpPr>
      <xdr:spPr>
        <a:xfrm>
          <a:off x="0" y="0"/>
          <a:ext cx="85534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23</xdr:col>
      <xdr:colOff>556260</xdr:colOff>
      <xdr:row>0</xdr:row>
      <xdr:rowOff>144780</xdr:rowOff>
    </xdr:from>
    <xdr:to>
      <xdr:col>26</xdr:col>
      <xdr:colOff>556260</xdr:colOff>
      <xdr:row>9</xdr:row>
      <xdr:rowOff>53340</xdr:rowOff>
    </xdr:to>
    <xdr:grpSp>
      <xdr:nvGrpSpPr>
        <xdr:cNvPr id="3" name="Group 2">
          <a:extLst>
            <a:ext uri="{FF2B5EF4-FFF2-40B4-BE49-F238E27FC236}">
              <a16:creationId xmlns:a16="http://schemas.microsoft.com/office/drawing/2014/main" id="{00000000-0008-0000-0F00-000003000000}"/>
            </a:ext>
          </a:extLst>
        </xdr:cNvPr>
        <xdr:cNvGrpSpPr>
          <a:grpSpLocks/>
        </xdr:cNvGrpSpPr>
      </xdr:nvGrpSpPr>
      <xdr:grpSpPr>
        <a:xfrm>
          <a:off x="9037320" y="144780"/>
          <a:ext cx="1828800" cy="1638300"/>
          <a:chOff x="0" y="0"/>
          <a:chExt cx="3721100" cy="2205990"/>
        </a:xfrm>
      </xdr:grpSpPr>
      <xdr:sp macro="" textlink="">
        <xdr:nvSpPr>
          <xdr:cNvPr id="4" name="Graphic 309">
            <a:extLst>
              <a:ext uri="{FF2B5EF4-FFF2-40B4-BE49-F238E27FC236}">
                <a16:creationId xmlns:a16="http://schemas.microsoft.com/office/drawing/2014/main" id="{00000000-0008-0000-0F00-000004000000}"/>
              </a:ext>
            </a:extLst>
          </xdr:cNvPr>
          <xdr:cNvSpPr/>
        </xdr:nvSpPr>
        <xdr:spPr>
          <a:xfrm>
            <a:off x="668019" y="531494"/>
            <a:ext cx="2385060" cy="1598295"/>
          </a:xfrm>
          <a:custGeom>
            <a:avLst/>
            <a:gdLst/>
            <a:ahLst/>
            <a:cxnLst/>
            <a:rect l="l" t="t" r="r" b="b"/>
            <a:pathLst>
              <a:path w="2385060" h="1598295">
                <a:moveTo>
                  <a:pt x="266319" y="0"/>
                </a:moveTo>
                <a:lnTo>
                  <a:pt x="218452" y="4291"/>
                </a:lnTo>
                <a:lnTo>
                  <a:pt x="173398" y="16665"/>
                </a:lnTo>
                <a:lnTo>
                  <a:pt x="131910" y="36369"/>
                </a:lnTo>
                <a:lnTo>
                  <a:pt x="94740" y="62651"/>
                </a:lnTo>
                <a:lnTo>
                  <a:pt x="62640" y="94762"/>
                </a:lnTo>
                <a:lnTo>
                  <a:pt x="36364" y="131948"/>
                </a:lnTo>
                <a:lnTo>
                  <a:pt x="16663" y="173458"/>
                </a:lnTo>
                <a:lnTo>
                  <a:pt x="4291" y="218541"/>
                </a:lnTo>
                <a:lnTo>
                  <a:pt x="0" y="266445"/>
                </a:lnTo>
                <a:lnTo>
                  <a:pt x="0" y="1331975"/>
                </a:lnTo>
                <a:lnTo>
                  <a:pt x="4291" y="1379842"/>
                </a:lnTo>
                <a:lnTo>
                  <a:pt x="16663" y="1424896"/>
                </a:lnTo>
                <a:lnTo>
                  <a:pt x="36364" y="1466384"/>
                </a:lnTo>
                <a:lnTo>
                  <a:pt x="62640" y="1503554"/>
                </a:lnTo>
                <a:lnTo>
                  <a:pt x="94740" y="1535654"/>
                </a:lnTo>
                <a:lnTo>
                  <a:pt x="131910" y="1561930"/>
                </a:lnTo>
                <a:lnTo>
                  <a:pt x="173398" y="1581631"/>
                </a:lnTo>
                <a:lnTo>
                  <a:pt x="218452" y="1594003"/>
                </a:lnTo>
                <a:lnTo>
                  <a:pt x="266319" y="1598294"/>
                </a:lnTo>
                <a:lnTo>
                  <a:pt x="2118741" y="1598294"/>
                </a:lnTo>
                <a:lnTo>
                  <a:pt x="2166607" y="1594003"/>
                </a:lnTo>
                <a:lnTo>
                  <a:pt x="2211661" y="1581631"/>
                </a:lnTo>
                <a:lnTo>
                  <a:pt x="2253149" y="1561930"/>
                </a:lnTo>
                <a:lnTo>
                  <a:pt x="2290319" y="1535654"/>
                </a:lnTo>
                <a:lnTo>
                  <a:pt x="2322419" y="1503554"/>
                </a:lnTo>
                <a:lnTo>
                  <a:pt x="2348695" y="1466384"/>
                </a:lnTo>
                <a:lnTo>
                  <a:pt x="2368396" y="1424896"/>
                </a:lnTo>
                <a:lnTo>
                  <a:pt x="2380768" y="1379842"/>
                </a:lnTo>
                <a:lnTo>
                  <a:pt x="2385060" y="1331975"/>
                </a:lnTo>
                <a:lnTo>
                  <a:pt x="2385060" y="266445"/>
                </a:lnTo>
                <a:lnTo>
                  <a:pt x="2380768" y="218541"/>
                </a:lnTo>
                <a:lnTo>
                  <a:pt x="2368396" y="173458"/>
                </a:lnTo>
                <a:lnTo>
                  <a:pt x="2348695" y="131948"/>
                </a:lnTo>
                <a:lnTo>
                  <a:pt x="2322419" y="94762"/>
                </a:lnTo>
                <a:lnTo>
                  <a:pt x="2290319" y="62651"/>
                </a:lnTo>
                <a:lnTo>
                  <a:pt x="2253149" y="36369"/>
                </a:lnTo>
                <a:lnTo>
                  <a:pt x="2211661" y="16665"/>
                </a:lnTo>
                <a:lnTo>
                  <a:pt x="2166607" y="4291"/>
                </a:lnTo>
                <a:lnTo>
                  <a:pt x="2118741" y="0"/>
                </a:lnTo>
                <a:lnTo>
                  <a:pt x="266319" y="0"/>
                </a:lnTo>
                <a:close/>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 name="Graphic 310">
            <a:extLst>
              <a:ext uri="{FF2B5EF4-FFF2-40B4-BE49-F238E27FC236}">
                <a16:creationId xmlns:a16="http://schemas.microsoft.com/office/drawing/2014/main" id="{00000000-0008-0000-0F00-000005000000}"/>
              </a:ext>
            </a:extLst>
          </xdr:cNvPr>
          <xdr:cNvSpPr/>
        </xdr:nvSpPr>
        <xdr:spPr>
          <a:xfrm>
            <a:off x="1852929" y="1744979"/>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6" name="Image 311">
            <a:extLst>
              <a:ext uri="{FF2B5EF4-FFF2-40B4-BE49-F238E27FC236}">
                <a16:creationId xmlns:a16="http://schemas.microsoft.com/office/drawing/2014/main" id="{00000000-0008-0000-0F00-000006000000}"/>
              </a:ext>
            </a:extLst>
          </xdr:cNvPr>
          <xdr:cNvPicPr/>
        </xdr:nvPicPr>
        <xdr:blipFill>
          <a:blip xmlns:r="http://schemas.openxmlformats.org/officeDocument/2006/relationships" r:embed="rId2" cstate="print"/>
          <a:stretch>
            <a:fillRect/>
          </a:stretch>
        </xdr:blipFill>
        <xdr:spPr>
          <a:xfrm>
            <a:off x="1840229" y="1719579"/>
            <a:ext cx="90804" cy="90804"/>
          </a:xfrm>
          <a:prstGeom prst="rect">
            <a:avLst/>
          </a:prstGeom>
        </xdr:spPr>
      </xdr:pic>
      <xdr:sp macro="" textlink="">
        <xdr:nvSpPr>
          <xdr:cNvPr id="7" name="Graphic 312">
            <a:extLst>
              <a:ext uri="{FF2B5EF4-FFF2-40B4-BE49-F238E27FC236}">
                <a16:creationId xmlns:a16="http://schemas.microsoft.com/office/drawing/2014/main" id="{00000000-0008-0000-0F00-000007000000}"/>
              </a:ext>
            </a:extLst>
          </xdr:cNvPr>
          <xdr:cNvSpPr/>
        </xdr:nvSpPr>
        <xdr:spPr>
          <a:xfrm>
            <a:off x="1840229" y="1719579"/>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8" name="Graphic 313">
            <a:extLst>
              <a:ext uri="{FF2B5EF4-FFF2-40B4-BE49-F238E27FC236}">
                <a16:creationId xmlns:a16="http://schemas.microsoft.com/office/drawing/2014/main" id="{00000000-0008-0000-0F00-000008000000}"/>
              </a:ext>
            </a:extLst>
          </xdr:cNvPr>
          <xdr:cNvSpPr/>
        </xdr:nvSpPr>
        <xdr:spPr>
          <a:xfrm>
            <a:off x="1852929" y="130873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 name="Image 314">
            <a:extLst>
              <a:ext uri="{FF2B5EF4-FFF2-40B4-BE49-F238E27FC236}">
                <a16:creationId xmlns:a16="http://schemas.microsoft.com/office/drawing/2014/main" id="{00000000-0008-0000-0F00-000009000000}"/>
              </a:ext>
            </a:extLst>
          </xdr:cNvPr>
          <xdr:cNvPicPr/>
        </xdr:nvPicPr>
        <xdr:blipFill>
          <a:blip xmlns:r="http://schemas.openxmlformats.org/officeDocument/2006/relationships" r:embed="rId3" cstate="print"/>
          <a:stretch>
            <a:fillRect/>
          </a:stretch>
        </xdr:blipFill>
        <xdr:spPr>
          <a:xfrm>
            <a:off x="1840229" y="1283335"/>
            <a:ext cx="90804" cy="90805"/>
          </a:xfrm>
          <a:prstGeom prst="rect">
            <a:avLst/>
          </a:prstGeom>
        </xdr:spPr>
      </xdr:pic>
      <xdr:sp macro="" textlink="">
        <xdr:nvSpPr>
          <xdr:cNvPr id="10" name="Graphic 315">
            <a:extLst>
              <a:ext uri="{FF2B5EF4-FFF2-40B4-BE49-F238E27FC236}">
                <a16:creationId xmlns:a16="http://schemas.microsoft.com/office/drawing/2014/main" id="{00000000-0008-0000-0F00-00000A000000}"/>
              </a:ext>
            </a:extLst>
          </xdr:cNvPr>
          <xdr:cNvSpPr/>
        </xdr:nvSpPr>
        <xdr:spPr>
          <a:xfrm>
            <a:off x="1840229" y="128333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 name="Graphic 316">
            <a:extLst>
              <a:ext uri="{FF2B5EF4-FFF2-40B4-BE49-F238E27FC236}">
                <a16:creationId xmlns:a16="http://schemas.microsoft.com/office/drawing/2014/main" id="{00000000-0008-0000-0F00-00000B000000}"/>
              </a:ext>
            </a:extLst>
          </xdr:cNvPr>
          <xdr:cNvSpPr/>
        </xdr:nvSpPr>
        <xdr:spPr>
          <a:xfrm>
            <a:off x="1852929" y="5270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 name="Image 317">
            <a:extLst>
              <a:ext uri="{FF2B5EF4-FFF2-40B4-BE49-F238E27FC236}">
                <a16:creationId xmlns:a16="http://schemas.microsoft.com/office/drawing/2014/main" id="{00000000-0008-0000-0F00-00000C000000}"/>
              </a:ext>
            </a:extLst>
          </xdr:cNvPr>
          <xdr:cNvPicPr/>
        </xdr:nvPicPr>
        <xdr:blipFill>
          <a:blip xmlns:r="http://schemas.openxmlformats.org/officeDocument/2006/relationships" r:embed="rId4" cstate="print"/>
          <a:stretch>
            <a:fillRect/>
          </a:stretch>
        </xdr:blipFill>
        <xdr:spPr>
          <a:xfrm>
            <a:off x="1840229" y="27305"/>
            <a:ext cx="90804" cy="90804"/>
          </a:xfrm>
          <a:prstGeom prst="rect">
            <a:avLst/>
          </a:prstGeom>
        </xdr:spPr>
      </xdr:pic>
      <xdr:sp macro="" textlink="">
        <xdr:nvSpPr>
          <xdr:cNvPr id="13" name="Graphic 318">
            <a:extLst>
              <a:ext uri="{FF2B5EF4-FFF2-40B4-BE49-F238E27FC236}">
                <a16:creationId xmlns:a16="http://schemas.microsoft.com/office/drawing/2014/main" id="{00000000-0008-0000-0F00-00000D000000}"/>
              </a:ext>
            </a:extLst>
          </xdr:cNvPr>
          <xdr:cNvSpPr/>
        </xdr:nvSpPr>
        <xdr:spPr>
          <a:xfrm>
            <a:off x="1840229" y="2730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 name="Graphic 319">
            <a:extLst>
              <a:ext uri="{FF2B5EF4-FFF2-40B4-BE49-F238E27FC236}">
                <a16:creationId xmlns:a16="http://schemas.microsoft.com/office/drawing/2014/main" id="{00000000-0008-0000-0F00-00000E000000}"/>
              </a:ext>
            </a:extLst>
          </xdr:cNvPr>
          <xdr:cNvSpPr/>
        </xdr:nvSpPr>
        <xdr:spPr>
          <a:xfrm>
            <a:off x="1525270" y="1223657"/>
            <a:ext cx="281940" cy="659765"/>
          </a:xfrm>
          <a:custGeom>
            <a:avLst/>
            <a:gdLst/>
            <a:ahLst/>
            <a:cxnLst/>
            <a:rect l="l" t="t" r="r" b="b"/>
            <a:pathLst>
              <a:path w="281940" h="659765">
                <a:moveTo>
                  <a:pt x="281940" y="413372"/>
                </a:moveTo>
                <a:lnTo>
                  <a:pt x="0" y="413372"/>
                </a:lnTo>
                <a:lnTo>
                  <a:pt x="0" y="659752"/>
                </a:lnTo>
                <a:lnTo>
                  <a:pt x="281940" y="659752"/>
                </a:lnTo>
                <a:lnTo>
                  <a:pt x="281940" y="413372"/>
                </a:lnTo>
                <a:close/>
              </a:path>
              <a:path w="281940" h="659765">
                <a:moveTo>
                  <a:pt x="281940" y="0"/>
                </a:moveTo>
                <a:lnTo>
                  <a:pt x="0" y="0"/>
                </a:lnTo>
                <a:lnTo>
                  <a:pt x="0" y="246367"/>
                </a:lnTo>
                <a:lnTo>
                  <a:pt x="281940" y="246367"/>
                </a:lnTo>
                <a:lnTo>
                  <a:pt x="2819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5" name="Graphic 320">
            <a:extLst>
              <a:ext uri="{FF2B5EF4-FFF2-40B4-BE49-F238E27FC236}">
                <a16:creationId xmlns:a16="http://schemas.microsoft.com/office/drawing/2014/main" id="{00000000-0008-0000-0F00-00000F000000}"/>
              </a:ext>
            </a:extLst>
          </xdr:cNvPr>
          <xdr:cNvSpPr/>
        </xdr:nvSpPr>
        <xdr:spPr>
          <a:xfrm>
            <a:off x="0" y="1549400"/>
            <a:ext cx="3721100" cy="170180"/>
          </a:xfrm>
          <a:custGeom>
            <a:avLst/>
            <a:gdLst/>
            <a:ahLst/>
            <a:cxnLst/>
            <a:rect l="l" t="t" r="r" b="b"/>
            <a:pathLst>
              <a:path w="3721100" h="170180">
                <a:moveTo>
                  <a:pt x="0" y="0"/>
                </a:moveTo>
                <a:lnTo>
                  <a:pt x="668019" y="0"/>
                </a:lnTo>
              </a:path>
              <a:path w="3721100" h="170180">
                <a:moveTo>
                  <a:pt x="167005" y="87629"/>
                </a:moveTo>
                <a:lnTo>
                  <a:pt x="524509" y="87629"/>
                </a:lnTo>
              </a:path>
              <a:path w="3721100" h="170180">
                <a:moveTo>
                  <a:pt x="286384" y="170179"/>
                </a:moveTo>
                <a:lnTo>
                  <a:pt x="405764" y="170179"/>
                </a:lnTo>
              </a:path>
              <a:path w="3721100" h="170180">
                <a:moveTo>
                  <a:pt x="3053080" y="0"/>
                </a:moveTo>
                <a:lnTo>
                  <a:pt x="3721100" y="0"/>
                </a:lnTo>
              </a:path>
              <a:path w="3721100" h="170180">
                <a:moveTo>
                  <a:pt x="3206115" y="87629"/>
                </a:moveTo>
                <a:lnTo>
                  <a:pt x="3563620" y="87629"/>
                </a:lnTo>
              </a:path>
              <a:path w="3721100" h="170180">
                <a:moveTo>
                  <a:pt x="3325495" y="170179"/>
                </a:moveTo>
                <a:lnTo>
                  <a:pt x="3444875" y="170179"/>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 name="Graphic 321">
            <a:extLst>
              <a:ext uri="{FF2B5EF4-FFF2-40B4-BE49-F238E27FC236}">
                <a16:creationId xmlns:a16="http://schemas.microsoft.com/office/drawing/2014/main" id="{00000000-0008-0000-0F00-000010000000}"/>
              </a:ext>
            </a:extLst>
          </xdr:cNvPr>
          <xdr:cNvSpPr/>
        </xdr:nvSpPr>
        <xdr:spPr>
          <a:xfrm>
            <a:off x="1861185" y="211518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 name="Image 322">
            <a:extLst>
              <a:ext uri="{FF2B5EF4-FFF2-40B4-BE49-F238E27FC236}">
                <a16:creationId xmlns:a16="http://schemas.microsoft.com/office/drawing/2014/main" id="{00000000-0008-0000-0F00-000011000000}"/>
              </a:ext>
            </a:extLst>
          </xdr:cNvPr>
          <xdr:cNvPicPr/>
        </xdr:nvPicPr>
        <xdr:blipFill>
          <a:blip xmlns:r="http://schemas.openxmlformats.org/officeDocument/2006/relationships" r:embed="rId5" cstate="print"/>
          <a:stretch>
            <a:fillRect/>
          </a:stretch>
        </xdr:blipFill>
        <xdr:spPr>
          <a:xfrm>
            <a:off x="1848485" y="2089785"/>
            <a:ext cx="90805" cy="90805"/>
          </a:xfrm>
          <a:prstGeom prst="rect">
            <a:avLst/>
          </a:prstGeom>
        </xdr:spPr>
      </xdr:pic>
      <xdr:sp macro="" textlink="">
        <xdr:nvSpPr>
          <xdr:cNvPr id="18" name="Graphic 323">
            <a:extLst>
              <a:ext uri="{FF2B5EF4-FFF2-40B4-BE49-F238E27FC236}">
                <a16:creationId xmlns:a16="http://schemas.microsoft.com/office/drawing/2014/main" id="{00000000-0008-0000-0F00-000012000000}"/>
              </a:ext>
            </a:extLst>
          </xdr:cNvPr>
          <xdr:cNvSpPr/>
        </xdr:nvSpPr>
        <xdr:spPr>
          <a:xfrm>
            <a:off x="1848485" y="208978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5" y="45466"/>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324">
            <a:extLst>
              <a:ext uri="{FF2B5EF4-FFF2-40B4-BE49-F238E27FC236}">
                <a16:creationId xmlns:a16="http://schemas.microsoft.com/office/drawing/2014/main" id="{00000000-0008-0000-0F00-000013000000}"/>
              </a:ext>
            </a:extLst>
          </xdr:cNvPr>
          <xdr:cNvSpPr/>
        </xdr:nvSpPr>
        <xdr:spPr>
          <a:xfrm>
            <a:off x="1229995" y="27304"/>
            <a:ext cx="1002030" cy="2102485"/>
          </a:xfrm>
          <a:custGeom>
            <a:avLst/>
            <a:gdLst/>
            <a:ahLst/>
            <a:cxnLst/>
            <a:rect l="l" t="t" r="r" b="b"/>
            <a:pathLst>
              <a:path w="1002030" h="2102485">
                <a:moveTo>
                  <a:pt x="76200" y="76200"/>
                </a:moveTo>
                <a:lnTo>
                  <a:pt x="66675" y="57150"/>
                </a:lnTo>
                <a:lnTo>
                  <a:pt x="38100" y="0"/>
                </a:lnTo>
                <a:lnTo>
                  <a:pt x="0" y="76200"/>
                </a:lnTo>
                <a:lnTo>
                  <a:pt x="31750" y="76200"/>
                </a:lnTo>
                <a:lnTo>
                  <a:pt x="31750" y="2026285"/>
                </a:lnTo>
                <a:lnTo>
                  <a:pt x="0" y="2026285"/>
                </a:lnTo>
                <a:lnTo>
                  <a:pt x="38100" y="2102485"/>
                </a:lnTo>
                <a:lnTo>
                  <a:pt x="66675" y="2045335"/>
                </a:lnTo>
                <a:lnTo>
                  <a:pt x="76200" y="2026285"/>
                </a:lnTo>
                <a:lnTo>
                  <a:pt x="44450" y="2026285"/>
                </a:lnTo>
                <a:lnTo>
                  <a:pt x="44450" y="76200"/>
                </a:lnTo>
                <a:lnTo>
                  <a:pt x="76200" y="76200"/>
                </a:lnTo>
                <a:close/>
              </a:path>
              <a:path w="1002030" h="2102485">
                <a:moveTo>
                  <a:pt x="333375" y="76200"/>
                </a:moveTo>
                <a:lnTo>
                  <a:pt x="323850" y="57150"/>
                </a:lnTo>
                <a:lnTo>
                  <a:pt x="295275" y="0"/>
                </a:lnTo>
                <a:lnTo>
                  <a:pt x="257175" y="76200"/>
                </a:lnTo>
                <a:lnTo>
                  <a:pt x="288925" y="76200"/>
                </a:lnTo>
                <a:lnTo>
                  <a:pt x="288925" y="1706880"/>
                </a:lnTo>
                <a:lnTo>
                  <a:pt x="257175" y="1706880"/>
                </a:lnTo>
                <a:lnTo>
                  <a:pt x="295275" y="1783080"/>
                </a:lnTo>
                <a:lnTo>
                  <a:pt x="323850" y="1725930"/>
                </a:lnTo>
                <a:lnTo>
                  <a:pt x="333375" y="1706880"/>
                </a:lnTo>
                <a:lnTo>
                  <a:pt x="301625" y="1706880"/>
                </a:lnTo>
                <a:lnTo>
                  <a:pt x="301625" y="76200"/>
                </a:lnTo>
                <a:lnTo>
                  <a:pt x="333375" y="76200"/>
                </a:lnTo>
                <a:close/>
              </a:path>
              <a:path w="1002030" h="2102485">
                <a:moveTo>
                  <a:pt x="865759" y="2025523"/>
                </a:moveTo>
                <a:lnTo>
                  <a:pt x="834110" y="2026158"/>
                </a:lnTo>
                <a:lnTo>
                  <a:pt x="829576" y="1812810"/>
                </a:lnTo>
                <a:lnTo>
                  <a:pt x="861314" y="1812163"/>
                </a:lnTo>
                <a:lnTo>
                  <a:pt x="851636" y="1793748"/>
                </a:lnTo>
                <a:lnTo>
                  <a:pt x="821690" y="1736725"/>
                </a:lnTo>
                <a:lnTo>
                  <a:pt x="785241" y="1813687"/>
                </a:lnTo>
                <a:lnTo>
                  <a:pt x="816876" y="1813064"/>
                </a:lnTo>
                <a:lnTo>
                  <a:pt x="821410" y="2026412"/>
                </a:lnTo>
                <a:lnTo>
                  <a:pt x="789686" y="2027047"/>
                </a:lnTo>
                <a:lnTo>
                  <a:pt x="829310" y="2102485"/>
                </a:lnTo>
                <a:lnTo>
                  <a:pt x="856310" y="2045462"/>
                </a:lnTo>
                <a:lnTo>
                  <a:pt x="865759" y="2025523"/>
                </a:lnTo>
                <a:close/>
              </a:path>
              <a:path w="1002030" h="2102485">
                <a:moveTo>
                  <a:pt x="866902" y="1270381"/>
                </a:moveTo>
                <a:lnTo>
                  <a:pt x="835190" y="1270596"/>
                </a:lnTo>
                <a:lnTo>
                  <a:pt x="828497" y="166966"/>
                </a:lnTo>
                <a:lnTo>
                  <a:pt x="860298" y="166751"/>
                </a:lnTo>
                <a:lnTo>
                  <a:pt x="850734" y="147955"/>
                </a:lnTo>
                <a:lnTo>
                  <a:pt x="821690" y="90805"/>
                </a:lnTo>
                <a:lnTo>
                  <a:pt x="784098" y="167259"/>
                </a:lnTo>
                <a:lnTo>
                  <a:pt x="815797" y="167055"/>
                </a:lnTo>
                <a:lnTo>
                  <a:pt x="822490" y="1270685"/>
                </a:lnTo>
                <a:lnTo>
                  <a:pt x="790702" y="1270889"/>
                </a:lnTo>
                <a:lnTo>
                  <a:pt x="829310" y="1346835"/>
                </a:lnTo>
                <a:lnTo>
                  <a:pt x="857402" y="1289685"/>
                </a:lnTo>
                <a:lnTo>
                  <a:pt x="866902" y="1270381"/>
                </a:lnTo>
                <a:close/>
              </a:path>
              <a:path w="1002030" h="2102485">
                <a:moveTo>
                  <a:pt x="1001903" y="2025904"/>
                </a:moveTo>
                <a:lnTo>
                  <a:pt x="970153" y="2026221"/>
                </a:lnTo>
                <a:lnTo>
                  <a:pt x="963409" y="1332179"/>
                </a:lnTo>
                <a:lnTo>
                  <a:pt x="995172" y="1331849"/>
                </a:lnTo>
                <a:lnTo>
                  <a:pt x="985596" y="1313180"/>
                </a:lnTo>
                <a:lnTo>
                  <a:pt x="956310" y="1256030"/>
                </a:lnTo>
                <a:lnTo>
                  <a:pt x="918972" y="1332611"/>
                </a:lnTo>
                <a:lnTo>
                  <a:pt x="950709" y="1332306"/>
                </a:lnTo>
                <a:lnTo>
                  <a:pt x="957453" y="2026348"/>
                </a:lnTo>
                <a:lnTo>
                  <a:pt x="925703" y="2026666"/>
                </a:lnTo>
                <a:lnTo>
                  <a:pt x="964565" y="2102485"/>
                </a:lnTo>
                <a:lnTo>
                  <a:pt x="992428" y="2045335"/>
                </a:lnTo>
                <a:lnTo>
                  <a:pt x="1001903" y="2025904"/>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0" name="Graphic 325">
            <a:extLst>
              <a:ext uri="{FF2B5EF4-FFF2-40B4-BE49-F238E27FC236}">
                <a16:creationId xmlns:a16="http://schemas.microsoft.com/office/drawing/2014/main" id="{00000000-0008-0000-0F00-000014000000}"/>
              </a:ext>
            </a:extLst>
          </xdr:cNvPr>
          <xdr:cNvSpPr/>
        </xdr:nvSpPr>
        <xdr:spPr>
          <a:xfrm>
            <a:off x="855345" y="722629"/>
            <a:ext cx="1774189" cy="1320165"/>
          </a:xfrm>
          <a:custGeom>
            <a:avLst/>
            <a:gdLst/>
            <a:ahLst/>
            <a:cxnLst/>
            <a:rect l="l" t="t" r="r" b="b"/>
            <a:pathLst>
              <a:path w="1774189" h="1320165">
                <a:moveTo>
                  <a:pt x="389255" y="365125"/>
                </a:moveTo>
                <a:lnTo>
                  <a:pt x="0" y="365125"/>
                </a:lnTo>
                <a:lnTo>
                  <a:pt x="0" y="651510"/>
                </a:lnTo>
                <a:lnTo>
                  <a:pt x="389255" y="651510"/>
                </a:lnTo>
                <a:lnTo>
                  <a:pt x="389255" y="365125"/>
                </a:lnTo>
                <a:close/>
              </a:path>
              <a:path w="1774189" h="1320165">
                <a:moveTo>
                  <a:pt x="1022350" y="0"/>
                </a:moveTo>
                <a:lnTo>
                  <a:pt x="669925" y="0"/>
                </a:lnTo>
                <a:lnTo>
                  <a:pt x="669925" y="286385"/>
                </a:lnTo>
                <a:lnTo>
                  <a:pt x="1022350" y="286385"/>
                </a:lnTo>
                <a:lnTo>
                  <a:pt x="1022350" y="0"/>
                </a:lnTo>
                <a:close/>
              </a:path>
              <a:path w="1774189" h="1320165">
                <a:moveTo>
                  <a:pt x="1141730" y="1129030"/>
                </a:moveTo>
                <a:lnTo>
                  <a:pt x="789305" y="1129030"/>
                </a:lnTo>
                <a:lnTo>
                  <a:pt x="789305" y="1320165"/>
                </a:lnTo>
                <a:lnTo>
                  <a:pt x="1141730" y="1320165"/>
                </a:lnTo>
                <a:lnTo>
                  <a:pt x="1141730" y="1129030"/>
                </a:lnTo>
                <a:close/>
              </a:path>
              <a:path w="1774189" h="1320165">
                <a:moveTo>
                  <a:pt x="1720850" y="0"/>
                </a:moveTo>
                <a:lnTo>
                  <a:pt x="1267460" y="0"/>
                </a:lnTo>
                <a:lnTo>
                  <a:pt x="1267460" y="286385"/>
                </a:lnTo>
                <a:lnTo>
                  <a:pt x="1720850" y="286385"/>
                </a:lnTo>
                <a:lnTo>
                  <a:pt x="1720850" y="0"/>
                </a:lnTo>
                <a:close/>
              </a:path>
              <a:path w="1774189" h="1320165">
                <a:moveTo>
                  <a:pt x="1774190" y="914400"/>
                </a:moveTo>
                <a:lnTo>
                  <a:pt x="1384935" y="914400"/>
                </a:lnTo>
                <a:lnTo>
                  <a:pt x="1384935" y="1200785"/>
                </a:lnTo>
                <a:lnTo>
                  <a:pt x="1774190" y="1200785"/>
                </a:lnTo>
                <a:lnTo>
                  <a:pt x="1774190" y="91440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1" name="Textbox 326">
            <a:extLst>
              <a:ext uri="{FF2B5EF4-FFF2-40B4-BE49-F238E27FC236}">
                <a16:creationId xmlns:a16="http://schemas.microsoft.com/office/drawing/2014/main" id="{00000000-0008-0000-0F00-000015000000}"/>
              </a:ext>
            </a:extLst>
          </xdr:cNvPr>
          <xdr:cNvSpPr txBox="1"/>
        </xdr:nvSpPr>
        <xdr:spPr>
          <a:xfrm>
            <a:off x="1595374" y="0"/>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22" name="Textbox 327">
            <a:extLst>
              <a:ext uri="{FF2B5EF4-FFF2-40B4-BE49-F238E27FC236}">
                <a16:creationId xmlns:a16="http://schemas.microsoft.com/office/drawing/2014/main" id="{00000000-0008-0000-0F00-000016000000}"/>
              </a:ext>
            </a:extLst>
          </xdr:cNvPr>
          <xdr:cNvSpPr txBox="1"/>
        </xdr:nvSpPr>
        <xdr:spPr>
          <a:xfrm>
            <a:off x="1645666" y="789051"/>
            <a:ext cx="154305" cy="102235"/>
          </a:xfrm>
          <a:prstGeom prst="rect">
            <a:avLst/>
          </a:prstGeom>
        </xdr:spPr>
        <xdr:txBody>
          <a:bodyPr wrap="square" lIns="0" tIns="0" rIns="0" bIns="0" rtlCol="0">
            <a:noAutofit/>
          </a:bodyPr>
          <a:lstStyle/>
          <a:p>
            <a:pPr>
              <a:lnSpc>
                <a:spcPts val="805"/>
              </a:lnSpc>
            </a:pPr>
            <a:r>
              <a:rPr lang="en-US" sz="800" spc="-25">
                <a:effectLst/>
                <a:latin typeface="Carlito"/>
                <a:ea typeface="Carlito"/>
                <a:cs typeface="Carlito"/>
              </a:rPr>
              <a:t>BM</a:t>
            </a:r>
            <a:endParaRPr lang="en-US" sz="1100">
              <a:effectLst/>
              <a:latin typeface="Carlito"/>
              <a:ea typeface="Carlito"/>
              <a:cs typeface="Carlito"/>
            </a:endParaRPr>
          </a:p>
        </xdr:txBody>
      </xdr:sp>
      <xdr:sp macro="" textlink="">
        <xdr:nvSpPr>
          <xdr:cNvPr id="23" name="Textbox 328">
            <a:extLst>
              <a:ext uri="{FF2B5EF4-FFF2-40B4-BE49-F238E27FC236}">
                <a16:creationId xmlns:a16="http://schemas.microsoft.com/office/drawing/2014/main" id="{00000000-0008-0000-0F00-000017000000}"/>
              </a:ext>
            </a:extLst>
          </xdr:cNvPr>
          <xdr:cNvSpPr txBox="1"/>
        </xdr:nvSpPr>
        <xdr:spPr>
          <a:xfrm>
            <a:off x="2279904" y="797051"/>
            <a:ext cx="220979"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GM</a:t>
            </a:r>
            <a:endParaRPr lang="en-US" sz="1100">
              <a:effectLst/>
              <a:latin typeface="Carlito"/>
              <a:ea typeface="Carlito"/>
              <a:cs typeface="Carlito"/>
            </a:endParaRPr>
          </a:p>
        </xdr:txBody>
      </xdr:sp>
      <xdr:sp macro="" textlink="">
        <xdr:nvSpPr>
          <xdr:cNvPr id="24" name="Textbox 329">
            <a:extLst>
              <a:ext uri="{FF2B5EF4-FFF2-40B4-BE49-F238E27FC236}">
                <a16:creationId xmlns:a16="http://schemas.microsoft.com/office/drawing/2014/main" id="{00000000-0008-0000-0F00-000018000000}"/>
              </a:ext>
            </a:extLst>
          </xdr:cNvPr>
          <xdr:cNvSpPr txBox="1"/>
        </xdr:nvSpPr>
        <xdr:spPr>
          <a:xfrm>
            <a:off x="962913" y="1161288"/>
            <a:ext cx="20637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KM</a:t>
            </a:r>
            <a:endParaRPr lang="en-US" sz="1100">
              <a:effectLst/>
              <a:latin typeface="Carlito"/>
              <a:ea typeface="Carlito"/>
              <a:cs typeface="Carlito"/>
            </a:endParaRPr>
          </a:p>
        </xdr:txBody>
      </xdr:sp>
      <xdr:sp macro="" textlink="">
        <xdr:nvSpPr>
          <xdr:cNvPr id="25" name="Textbox 330">
            <a:extLst>
              <a:ext uri="{FF2B5EF4-FFF2-40B4-BE49-F238E27FC236}">
                <a16:creationId xmlns:a16="http://schemas.microsoft.com/office/drawing/2014/main" id="{00000000-0008-0000-0F00-000019000000}"/>
              </a:ext>
            </a:extLst>
          </xdr:cNvPr>
          <xdr:cNvSpPr txBox="1"/>
        </xdr:nvSpPr>
        <xdr:spPr>
          <a:xfrm>
            <a:off x="309118" y="1296924"/>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26" name="Textbox 331">
            <a:extLst>
              <a:ext uri="{FF2B5EF4-FFF2-40B4-BE49-F238E27FC236}">
                <a16:creationId xmlns:a16="http://schemas.microsoft.com/office/drawing/2014/main" id="{00000000-0008-0000-0F00-00001A000000}"/>
              </a:ext>
            </a:extLst>
          </xdr:cNvPr>
          <xdr:cNvSpPr txBox="1"/>
        </xdr:nvSpPr>
        <xdr:spPr>
          <a:xfrm>
            <a:off x="1628901" y="1296924"/>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27" name="Textbox 332">
            <a:extLst>
              <a:ext uri="{FF2B5EF4-FFF2-40B4-BE49-F238E27FC236}">
                <a16:creationId xmlns:a16="http://schemas.microsoft.com/office/drawing/2014/main" id="{00000000-0008-0000-0F00-00001B000000}"/>
              </a:ext>
            </a:extLst>
          </xdr:cNvPr>
          <xdr:cNvSpPr txBox="1"/>
        </xdr:nvSpPr>
        <xdr:spPr>
          <a:xfrm>
            <a:off x="3415665" y="1296924"/>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28" name="Textbox 333">
            <a:extLst>
              <a:ext uri="{FF2B5EF4-FFF2-40B4-BE49-F238E27FC236}">
                <a16:creationId xmlns:a16="http://schemas.microsoft.com/office/drawing/2014/main" id="{00000000-0008-0000-0F00-00001C000000}"/>
              </a:ext>
            </a:extLst>
          </xdr:cNvPr>
          <xdr:cNvSpPr txBox="1"/>
        </xdr:nvSpPr>
        <xdr:spPr>
          <a:xfrm>
            <a:off x="1639570" y="1711705"/>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29" name="Textbox 334">
            <a:extLst>
              <a:ext uri="{FF2B5EF4-FFF2-40B4-BE49-F238E27FC236}">
                <a16:creationId xmlns:a16="http://schemas.microsoft.com/office/drawing/2014/main" id="{00000000-0008-0000-0F00-00001D000000}"/>
              </a:ext>
            </a:extLst>
          </xdr:cNvPr>
          <xdr:cNvSpPr txBox="1"/>
        </xdr:nvSpPr>
        <xdr:spPr>
          <a:xfrm>
            <a:off x="2380488" y="1711705"/>
            <a:ext cx="17462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KG</a:t>
            </a:r>
            <a:endParaRPr lang="en-US" sz="1100">
              <a:effectLst/>
              <a:latin typeface="Carlito"/>
              <a:ea typeface="Carlito"/>
              <a:cs typeface="Carlito"/>
            </a:endParaRPr>
          </a:p>
        </xdr:txBody>
      </xdr:sp>
      <xdr:sp macro="" textlink="">
        <xdr:nvSpPr>
          <xdr:cNvPr id="30" name="Textbox 335">
            <a:extLst>
              <a:ext uri="{FF2B5EF4-FFF2-40B4-BE49-F238E27FC236}">
                <a16:creationId xmlns:a16="http://schemas.microsoft.com/office/drawing/2014/main" id="{00000000-0008-0000-0F00-00001E000000}"/>
              </a:ext>
            </a:extLst>
          </xdr:cNvPr>
          <xdr:cNvSpPr txBox="1"/>
        </xdr:nvSpPr>
        <xdr:spPr>
          <a:xfrm>
            <a:off x="1799589" y="1917064"/>
            <a:ext cx="121920" cy="102235"/>
          </a:xfrm>
          <a:prstGeom prst="rect">
            <a:avLst/>
          </a:prstGeom>
        </xdr:spPr>
        <xdr:txBody>
          <a:bodyPr wrap="square" lIns="0" tIns="0" rIns="0" bIns="0" rtlCol="0">
            <a:noAutofit/>
          </a:bodyPr>
          <a:lstStyle/>
          <a:p>
            <a:pPr>
              <a:lnSpc>
                <a:spcPts val="805"/>
              </a:lnSpc>
            </a:pPr>
            <a:r>
              <a:rPr lang="en-US" sz="800" spc="-25">
                <a:effectLst/>
                <a:latin typeface="Carlito"/>
                <a:ea typeface="Carlito"/>
                <a:cs typeface="Carlito"/>
              </a:rPr>
              <a:t>KB</a:t>
            </a:r>
            <a:endParaRPr lang="en-US" sz="1100">
              <a:effectLst/>
              <a:latin typeface="Carlito"/>
              <a:ea typeface="Carlito"/>
              <a:cs typeface="Carlito"/>
            </a:endParaRPr>
          </a:p>
        </xdr:txBody>
      </xdr:sp>
    </xdr:grpSp>
    <xdr:clientData/>
  </xdr:twoCellAnchor>
  <xdr:twoCellAnchor>
    <xdr:from>
      <xdr:col>27</xdr:col>
      <xdr:colOff>388620</xdr:colOff>
      <xdr:row>2</xdr:row>
      <xdr:rowOff>53341</xdr:rowOff>
    </xdr:from>
    <xdr:to>
      <xdr:col>29</xdr:col>
      <xdr:colOff>601980</xdr:colOff>
      <xdr:row>10</xdr:row>
      <xdr:rowOff>53341</xdr:rowOff>
    </xdr:to>
    <xdr:grpSp>
      <xdr:nvGrpSpPr>
        <xdr:cNvPr id="31" name="Group 30">
          <a:extLst>
            <a:ext uri="{FF2B5EF4-FFF2-40B4-BE49-F238E27FC236}">
              <a16:creationId xmlns:a16="http://schemas.microsoft.com/office/drawing/2014/main" id="{00000000-0008-0000-0F00-00001F000000}"/>
            </a:ext>
          </a:extLst>
        </xdr:cNvPr>
        <xdr:cNvGrpSpPr>
          <a:grpSpLocks/>
        </xdr:cNvGrpSpPr>
      </xdr:nvGrpSpPr>
      <xdr:grpSpPr>
        <a:xfrm>
          <a:off x="11308080" y="502921"/>
          <a:ext cx="1432560" cy="1463040"/>
          <a:chOff x="4762" y="0"/>
          <a:chExt cx="2385060" cy="2201545"/>
        </a:xfrm>
      </xdr:grpSpPr>
      <xdr:sp macro="" textlink="">
        <xdr:nvSpPr>
          <xdr:cNvPr id="32" name="Graphic 337">
            <a:extLst>
              <a:ext uri="{FF2B5EF4-FFF2-40B4-BE49-F238E27FC236}">
                <a16:creationId xmlns:a16="http://schemas.microsoft.com/office/drawing/2014/main" id="{00000000-0008-0000-0F00-000020000000}"/>
              </a:ext>
            </a:extLst>
          </xdr:cNvPr>
          <xdr:cNvSpPr/>
        </xdr:nvSpPr>
        <xdr:spPr>
          <a:xfrm>
            <a:off x="4762" y="206375"/>
            <a:ext cx="2385060" cy="1598295"/>
          </a:xfrm>
          <a:custGeom>
            <a:avLst/>
            <a:gdLst/>
            <a:ahLst/>
            <a:cxnLst/>
            <a:rect l="l" t="t" r="r" b="b"/>
            <a:pathLst>
              <a:path w="2385060" h="1598295">
                <a:moveTo>
                  <a:pt x="266319" y="0"/>
                </a:moveTo>
                <a:lnTo>
                  <a:pt x="218452" y="4291"/>
                </a:lnTo>
                <a:lnTo>
                  <a:pt x="173398" y="16665"/>
                </a:lnTo>
                <a:lnTo>
                  <a:pt x="131910" y="36369"/>
                </a:lnTo>
                <a:lnTo>
                  <a:pt x="94740" y="62651"/>
                </a:lnTo>
                <a:lnTo>
                  <a:pt x="62640" y="94762"/>
                </a:lnTo>
                <a:lnTo>
                  <a:pt x="36364" y="131948"/>
                </a:lnTo>
                <a:lnTo>
                  <a:pt x="16663" y="173458"/>
                </a:lnTo>
                <a:lnTo>
                  <a:pt x="4291" y="218541"/>
                </a:lnTo>
                <a:lnTo>
                  <a:pt x="0" y="266446"/>
                </a:lnTo>
                <a:lnTo>
                  <a:pt x="0" y="1331849"/>
                </a:lnTo>
                <a:lnTo>
                  <a:pt x="4291" y="1379753"/>
                </a:lnTo>
                <a:lnTo>
                  <a:pt x="16663" y="1424836"/>
                </a:lnTo>
                <a:lnTo>
                  <a:pt x="36364" y="1466346"/>
                </a:lnTo>
                <a:lnTo>
                  <a:pt x="62640" y="1503532"/>
                </a:lnTo>
                <a:lnTo>
                  <a:pt x="94740" y="1535643"/>
                </a:lnTo>
                <a:lnTo>
                  <a:pt x="131910" y="1561925"/>
                </a:lnTo>
                <a:lnTo>
                  <a:pt x="173398" y="1581629"/>
                </a:lnTo>
                <a:lnTo>
                  <a:pt x="218452" y="1594003"/>
                </a:lnTo>
                <a:lnTo>
                  <a:pt x="266319" y="1598295"/>
                </a:lnTo>
                <a:lnTo>
                  <a:pt x="2118741" y="1598295"/>
                </a:lnTo>
                <a:lnTo>
                  <a:pt x="2166607" y="1594003"/>
                </a:lnTo>
                <a:lnTo>
                  <a:pt x="2211661" y="1581629"/>
                </a:lnTo>
                <a:lnTo>
                  <a:pt x="2253149" y="1561925"/>
                </a:lnTo>
                <a:lnTo>
                  <a:pt x="2290319" y="1535643"/>
                </a:lnTo>
                <a:lnTo>
                  <a:pt x="2322419" y="1503532"/>
                </a:lnTo>
                <a:lnTo>
                  <a:pt x="2348695" y="1466346"/>
                </a:lnTo>
                <a:lnTo>
                  <a:pt x="2368396" y="1424836"/>
                </a:lnTo>
                <a:lnTo>
                  <a:pt x="2380768" y="1379753"/>
                </a:lnTo>
                <a:lnTo>
                  <a:pt x="2385060" y="1331849"/>
                </a:lnTo>
                <a:lnTo>
                  <a:pt x="2385060" y="266446"/>
                </a:lnTo>
                <a:lnTo>
                  <a:pt x="2380768" y="218541"/>
                </a:lnTo>
                <a:lnTo>
                  <a:pt x="2368396" y="173458"/>
                </a:lnTo>
                <a:lnTo>
                  <a:pt x="2348695" y="131948"/>
                </a:lnTo>
                <a:lnTo>
                  <a:pt x="2322419" y="94762"/>
                </a:lnTo>
                <a:lnTo>
                  <a:pt x="2290319" y="62651"/>
                </a:lnTo>
                <a:lnTo>
                  <a:pt x="2253149" y="36369"/>
                </a:lnTo>
                <a:lnTo>
                  <a:pt x="2211661" y="16665"/>
                </a:lnTo>
                <a:lnTo>
                  <a:pt x="2166607" y="4291"/>
                </a:lnTo>
                <a:lnTo>
                  <a:pt x="2118741" y="0"/>
                </a:lnTo>
                <a:lnTo>
                  <a:pt x="266319" y="0"/>
                </a:lnTo>
                <a:close/>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3" name="Graphic 338">
            <a:extLst>
              <a:ext uri="{FF2B5EF4-FFF2-40B4-BE49-F238E27FC236}">
                <a16:creationId xmlns:a16="http://schemas.microsoft.com/office/drawing/2014/main" id="{00000000-0008-0000-0F00-000021000000}"/>
              </a:ext>
            </a:extLst>
          </xdr:cNvPr>
          <xdr:cNvSpPr/>
        </xdr:nvSpPr>
        <xdr:spPr>
          <a:xfrm>
            <a:off x="1225867" y="10001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34" name="Image 339">
            <a:extLst>
              <a:ext uri="{FF2B5EF4-FFF2-40B4-BE49-F238E27FC236}">
                <a16:creationId xmlns:a16="http://schemas.microsoft.com/office/drawing/2014/main" id="{00000000-0008-0000-0F00-000022000000}"/>
              </a:ext>
            </a:extLst>
          </xdr:cNvPr>
          <xdr:cNvPicPr/>
        </xdr:nvPicPr>
        <xdr:blipFill>
          <a:blip xmlns:r="http://schemas.openxmlformats.org/officeDocument/2006/relationships" r:embed="rId6" cstate="print"/>
          <a:stretch>
            <a:fillRect/>
          </a:stretch>
        </xdr:blipFill>
        <xdr:spPr>
          <a:xfrm>
            <a:off x="1213167" y="974725"/>
            <a:ext cx="90804" cy="90805"/>
          </a:xfrm>
          <a:prstGeom prst="rect">
            <a:avLst/>
          </a:prstGeom>
        </xdr:spPr>
      </xdr:pic>
      <xdr:sp macro="" textlink="">
        <xdr:nvSpPr>
          <xdr:cNvPr id="35" name="Graphic 340">
            <a:extLst>
              <a:ext uri="{FF2B5EF4-FFF2-40B4-BE49-F238E27FC236}">
                <a16:creationId xmlns:a16="http://schemas.microsoft.com/office/drawing/2014/main" id="{00000000-0008-0000-0F00-000023000000}"/>
              </a:ext>
            </a:extLst>
          </xdr:cNvPr>
          <xdr:cNvSpPr/>
        </xdr:nvSpPr>
        <xdr:spPr>
          <a:xfrm>
            <a:off x="1213167" y="9747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36" name="Graphic 341">
            <a:extLst>
              <a:ext uri="{FF2B5EF4-FFF2-40B4-BE49-F238E27FC236}">
                <a16:creationId xmlns:a16="http://schemas.microsoft.com/office/drawing/2014/main" id="{00000000-0008-0000-0F00-000024000000}"/>
              </a:ext>
            </a:extLst>
          </xdr:cNvPr>
          <xdr:cNvSpPr/>
        </xdr:nvSpPr>
        <xdr:spPr>
          <a:xfrm>
            <a:off x="1225867" y="13646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37" name="Image 342">
            <a:extLst>
              <a:ext uri="{FF2B5EF4-FFF2-40B4-BE49-F238E27FC236}">
                <a16:creationId xmlns:a16="http://schemas.microsoft.com/office/drawing/2014/main" id="{00000000-0008-0000-0F00-000025000000}"/>
              </a:ext>
            </a:extLst>
          </xdr:cNvPr>
          <xdr:cNvPicPr/>
        </xdr:nvPicPr>
        <xdr:blipFill>
          <a:blip xmlns:r="http://schemas.openxmlformats.org/officeDocument/2006/relationships" r:embed="rId7" cstate="print"/>
          <a:stretch>
            <a:fillRect/>
          </a:stretch>
        </xdr:blipFill>
        <xdr:spPr>
          <a:xfrm>
            <a:off x="1213167" y="1339214"/>
            <a:ext cx="90804" cy="90804"/>
          </a:xfrm>
          <a:prstGeom prst="rect">
            <a:avLst/>
          </a:prstGeom>
        </xdr:spPr>
      </xdr:pic>
      <xdr:sp macro="" textlink="">
        <xdr:nvSpPr>
          <xdr:cNvPr id="38" name="Graphic 343">
            <a:extLst>
              <a:ext uri="{FF2B5EF4-FFF2-40B4-BE49-F238E27FC236}">
                <a16:creationId xmlns:a16="http://schemas.microsoft.com/office/drawing/2014/main" id="{00000000-0008-0000-0F00-000026000000}"/>
              </a:ext>
            </a:extLst>
          </xdr:cNvPr>
          <xdr:cNvSpPr/>
        </xdr:nvSpPr>
        <xdr:spPr>
          <a:xfrm>
            <a:off x="1213167" y="13392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39" name="Graphic 344">
            <a:extLst>
              <a:ext uri="{FF2B5EF4-FFF2-40B4-BE49-F238E27FC236}">
                <a16:creationId xmlns:a16="http://schemas.microsoft.com/office/drawing/2014/main" id="{00000000-0008-0000-0F00-000027000000}"/>
              </a:ext>
            </a:extLst>
          </xdr:cNvPr>
          <xdr:cNvSpPr/>
        </xdr:nvSpPr>
        <xdr:spPr>
          <a:xfrm>
            <a:off x="842962" y="882014"/>
            <a:ext cx="281940" cy="603885"/>
          </a:xfrm>
          <a:custGeom>
            <a:avLst/>
            <a:gdLst/>
            <a:ahLst/>
            <a:cxnLst/>
            <a:rect l="l" t="t" r="r" b="b"/>
            <a:pathLst>
              <a:path w="281940" h="603885">
                <a:moveTo>
                  <a:pt x="281940" y="357505"/>
                </a:moveTo>
                <a:lnTo>
                  <a:pt x="0" y="357505"/>
                </a:lnTo>
                <a:lnTo>
                  <a:pt x="0" y="603885"/>
                </a:lnTo>
                <a:lnTo>
                  <a:pt x="281940" y="603885"/>
                </a:lnTo>
                <a:lnTo>
                  <a:pt x="281940" y="357505"/>
                </a:lnTo>
                <a:close/>
              </a:path>
              <a:path w="281940" h="603885">
                <a:moveTo>
                  <a:pt x="281940" y="0"/>
                </a:moveTo>
                <a:lnTo>
                  <a:pt x="0" y="0"/>
                </a:lnTo>
                <a:lnTo>
                  <a:pt x="0" y="246380"/>
                </a:lnTo>
                <a:lnTo>
                  <a:pt x="281940" y="246380"/>
                </a:lnTo>
                <a:lnTo>
                  <a:pt x="2819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0" name="Graphic 345">
            <a:extLst>
              <a:ext uri="{FF2B5EF4-FFF2-40B4-BE49-F238E27FC236}">
                <a16:creationId xmlns:a16="http://schemas.microsoft.com/office/drawing/2014/main" id="{00000000-0008-0000-0F00-000028000000}"/>
              </a:ext>
            </a:extLst>
          </xdr:cNvPr>
          <xdr:cNvSpPr/>
        </xdr:nvSpPr>
        <xdr:spPr>
          <a:xfrm>
            <a:off x="1224597" y="0"/>
            <a:ext cx="76200" cy="1391920"/>
          </a:xfrm>
          <a:custGeom>
            <a:avLst/>
            <a:gdLst/>
            <a:ahLst/>
            <a:cxnLst/>
            <a:rect l="l" t="t" r="r" b="b"/>
            <a:pathLst>
              <a:path w="76200" h="1391920">
                <a:moveTo>
                  <a:pt x="50800" y="63500"/>
                </a:moveTo>
                <a:lnTo>
                  <a:pt x="25400" y="63500"/>
                </a:lnTo>
                <a:lnTo>
                  <a:pt x="25400" y="1391920"/>
                </a:lnTo>
                <a:lnTo>
                  <a:pt x="50800" y="1391920"/>
                </a:lnTo>
                <a:lnTo>
                  <a:pt x="50800" y="63500"/>
                </a:lnTo>
                <a:close/>
              </a:path>
              <a:path w="76200" h="1391920">
                <a:moveTo>
                  <a:pt x="38100" y="0"/>
                </a:moveTo>
                <a:lnTo>
                  <a:pt x="0" y="76200"/>
                </a:lnTo>
                <a:lnTo>
                  <a:pt x="25400" y="76200"/>
                </a:lnTo>
                <a:lnTo>
                  <a:pt x="25400" y="63500"/>
                </a:lnTo>
                <a:lnTo>
                  <a:pt x="69850" y="63500"/>
                </a:lnTo>
                <a:lnTo>
                  <a:pt x="38100" y="0"/>
                </a:lnTo>
                <a:close/>
              </a:path>
              <a:path w="76200" h="1391920">
                <a:moveTo>
                  <a:pt x="69850" y="63500"/>
                </a:moveTo>
                <a:lnTo>
                  <a:pt x="50800" y="63500"/>
                </a:lnTo>
                <a:lnTo>
                  <a:pt x="50800"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41" name="Graphic 346">
            <a:extLst>
              <a:ext uri="{FF2B5EF4-FFF2-40B4-BE49-F238E27FC236}">
                <a16:creationId xmlns:a16="http://schemas.microsoft.com/office/drawing/2014/main" id="{00000000-0008-0000-0F00-000029000000}"/>
              </a:ext>
            </a:extLst>
          </xdr:cNvPr>
          <xdr:cNvSpPr/>
        </xdr:nvSpPr>
        <xdr:spPr>
          <a:xfrm>
            <a:off x="1224597" y="1065530"/>
            <a:ext cx="76200" cy="1136015"/>
          </a:xfrm>
          <a:custGeom>
            <a:avLst/>
            <a:gdLst/>
            <a:ahLst/>
            <a:cxnLst/>
            <a:rect l="l" t="t" r="r" b="b"/>
            <a:pathLst>
              <a:path w="76200" h="1136015">
                <a:moveTo>
                  <a:pt x="25400" y="1059814"/>
                </a:moveTo>
                <a:lnTo>
                  <a:pt x="0" y="1059814"/>
                </a:lnTo>
                <a:lnTo>
                  <a:pt x="38100" y="1136014"/>
                </a:lnTo>
                <a:lnTo>
                  <a:pt x="69850" y="1072514"/>
                </a:lnTo>
                <a:lnTo>
                  <a:pt x="25400" y="1072514"/>
                </a:lnTo>
                <a:lnTo>
                  <a:pt x="25400" y="1059814"/>
                </a:lnTo>
                <a:close/>
              </a:path>
              <a:path w="76200" h="1136015">
                <a:moveTo>
                  <a:pt x="50800" y="0"/>
                </a:moveTo>
                <a:lnTo>
                  <a:pt x="25400" y="0"/>
                </a:lnTo>
                <a:lnTo>
                  <a:pt x="25400" y="1072514"/>
                </a:lnTo>
                <a:lnTo>
                  <a:pt x="50800" y="1072514"/>
                </a:lnTo>
                <a:lnTo>
                  <a:pt x="50800" y="0"/>
                </a:lnTo>
                <a:close/>
              </a:path>
              <a:path w="76200" h="1136015">
                <a:moveTo>
                  <a:pt x="76200" y="1059814"/>
                </a:moveTo>
                <a:lnTo>
                  <a:pt x="50800" y="1059814"/>
                </a:lnTo>
                <a:lnTo>
                  <a:pt x="50800" y="1072514"/>
                </a:lnTo>
                <a:lnTo>
                  <a:pt x="69850" y="1072514"/>
                </a:lnTo>
                <a:lnTo>
                  <a:pt x="76200" y="1059814"/>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42" name="Textbox 347">
            <a:extLst>
              <a:ext uri="{FF2B5EF4-FFF2-40B4-BE49-F238E27FC236}">
                <a16:creationId xmlns:a16="http://schemas.microsoft.com/office/drawing/2014/main" id="{00000000-0008-0000-0F00-00002A000000}"/>
              </a:ext>
            </a:extLst>
          </xdr:cNvPr>
          <xdr:cNvSpPr txBox="1"/>
        </xdr:nvSpPr>
        <xdr:spPr>
          <a:xfrm>
            <a:off x="946086" y="956055"/>
            <a:ext cx="102235" cy="497205"/>
          </a:xfrm>
          <a:prstGeom prst="rect">
            <a:avLst/>
          </a:prstGeom>
        </xdr:spPr>
        <xdr:txBody>
          <a:bodyPr wrap="square" lIns="0" tIns="0" rIns="0" bIns="0" rtlCol="0">
            <a:noAutofit/>
          </a:bodyPr>
          <a:lstStyle/>
          <a:p>
            <a:pPr>
              <a:lnSpc>
                <a:spcPts val="112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a:p>
            <a:pPr>
              <a:spcBef>
                <a:spcPts val="120"/>
              </a:spcBef>
            </a:pPr>
            <a:r>
              <a:rPr lang="en-US" sz="1100" b="1">
                <a:effectLst/>
                <a:latin typeface="Carlito"/>
                <a:ea typeface="Carlito"/>
                <a:cs typeface="Carlito"/>
              </a:rPr>
              <a:t> </a:t>
            </a:r>
            <a:endParaRPr lang="en-US" sz="1100">
              <a:effectLst/>
              <a:latin typeface="Carlito"/>
              <a:ea typeface="Carlito"/>
              <a:cs typeface="Carlito"/>
            </a:endParaRPr>
          </a:p>
          <a:p>
            <a:pPr marL="10160">
              <a:lnSpc>
                <a:spcPts val="132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grpSp>
    <xdr:clientData/>
  </xdr:twoCellAnchor>
  <xdr:twoCellAnchor>
    <xdr:from>
      <xdr:col>27</xdr:col>
      <xdr:colOff>382905</xdr:colOff>
      <xdr:row>10</xdr:row>
      <xdr:rowOff>106680</xdr:rowOff>
    </xdr:from>
    <xdr:to>
      <xdr:col>30</xdr:col>
      <xdr:colOff>106680</xdr:colOff>
      <xdr:row>18</xdr:row>
      <xdr:rowOff>160019</xdr:rowOff>
    </xdr:to>
    <xdr:grpSp>
      <xdr:nvGrpSpPr>
        <xdr:cNvPr id="43" name="Group 42">
          <a:extLst>
            <a:ext uri="{FF2B5EF4-FFF2-40B4-BE49-F238E27FC236}">
              <a16:creationId xmlns:a16="http://schemas.microsoft.com/office/drawing/2014/main" id="{00000000-0008-0000-0F00-00002B000000}"/>
            </a:ext>
          </a:extLst>
        </xdr:cNvPr>
        <xdr:cNvGrpSpPr>
          <a:grpSpLocks/>
        </xdr:cNvGrpSpPr>
      </xdr:nvGrpSpPr>
      <xdr:grpSpPr>
        <a:xfrm>
          <a:off x="11302365" y="2019300"/>
          <a:ext cx="1552575" cy="1516379"/>
          <a:chOff x="9525" y="0"/>
          <a:chExt cx="2086610" cy="2026539"/>
        </a:xfrm>
      </xdr:grpSpPr>
      <xdr:sp macro="" textlink="">
        <xdr:nvSpPr>
          <xdr:cNvPr id="44" name="Graphic 1135">
            <a:extLst>
              <a:ext uri="{FF2B5EF4-FFF2-40B4-BE49-F238E27FC236}">
                <a16:creationId xmlns:a16="http://schemas.microsoft.com/office/drawing/2014/main" id="{00000000-0008-0000-0F00-00002C000000}"/>
              </a:ext>
            </a:extLst>
          </xdr:cNvPr>
          <xdr:cNvSpPr/>
        </xdr:nvSpPr>
        <xdr:spPr>
          <a:xfrm>
            <a:off x="532130" y="38252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9" y="1590675"/>
                </a:lnTo>
                <a:lnTo>
                  <a:pt x="867791"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1"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5" name="Graphic 1136">
            <a:extLst>
              <a:ext uri="{FF2B5EF4-FFF2-40B4-BE49-F238E27FC236}">
                <a16:creationId xmlns:a16="http://schemas.microsoft.com/office/drawing/2014/main" id="{00000000-0008-0000-0F00-00002D000000}"/>
              </a:ext>
            </a:extLst>
          </xdr:cNvPr>
          <xdr:cNvSpPr/>
        </xdr:nvSpPr>
        <xdr:spPr>
          <a:xfrm>
            <a:off x="1002030" y="54864"/>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6"/>
                </a:lnTo>
                <a:lnTo>
                  <a:pt x="21913" y="61614"/>
                </a:lnTo>
                <a:lnTo>
                  <a:pt x="35941" y="64134"/>
                </a:lnTo>
                <a:lnTo>
                  <a:pt x="49895" y="61614"/>
                </a:lnTo>
                <a:lnTo>
                  <a:pt x="61277" y="54737"/>
                </a:lnTo>
                <a:lnTo>
                  <a:pt x="68945" y="44525"/>
                </a:lnTo>
                <a:lnTo>
                  <a:pt x="71755" y="32003"/>
                </a:lnTo>
                <a:lnTo>
                  <a:pt x="68945" y="19556"/>
                </a:lnTo>
                <a:lnTo>
                  <a:pt x="61277" y="9382"/>
                </a:lnTo>
                <a:lnTo>
                  <a:pt x="49895" y="2518"/>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6" name="Image 1137">
            <a:extLst>
              <a:ext uri="{FF2B5EF4-FFF2-40B4-BE49-F238E27FC236}">
                <a16:creationId xmlns:a16="http://schemas.microsoft.com/office/drawing/2014/main" id="{00000000-0008-0000-0F00-00002E000000}"/>
              </a:ext>
            </a:extLst>
          </xdr:cNvPr>
          <xdr:cNvPicPr/>
        </xdr:nvPicPr>
        <xdr:blipFill>
          <a:blip xmlns:r="http://schemas.openxmlformats.org/officeDocument/2006/relationships" r:embed="rId8" cstate="print"/>
          <a:stretch>
            <a:fillRect/>
          </a:stretch>
        </xdr:blipFill>
        <xdr:spPr>
          <a:xfrm>
            <a:off x="989330" y="29463"/>
            <a:ext cx="71755" cy="64134"/>
          </a:xfrm>
          <a:prstGeom prst="rect">
            <a:avLst/>
          </a:prstGeom>
        </xdr:spPr>
      </xdr:pic>
      <xdr:sp macro="" textlink="">
        <xdr:nvSpPr>
          <xdr:cNvPr id="47" name="Graphic 1138">
            <a:extLst>
              <a:ext uri="{FF2B5EF4-FFF2-40B4-BE49-F238E27FC236}">
                <a16:creationId xmlns:a16="http://schemas.microsoft.com/office/drawing/2014/main" id="{00000000-0008-0000-0F00-00002F000000}"/>
              </a:ext>
            </a:extLst>
          </xdr:cNvPr>
          <xdr:cNvSpPr/>
        </xdr:nvSpPr>
        <xdr:spPr>
          <a:xfrm>
            <a:off x="989330" y="29463"/>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6"/>
                </a:lnTo>
                <a:lnTo>
                  <a:pt x="21913" y="61614"/>
                </a:lnTo>
                <a:lnTo>
                  <a:pt x="35941" y="64134"/>
                </a:lnTo>
                <a:lnTo>
                  <a:pt x="49895" y="61614"/>
                </a:lnTo>
                <a:lnTo>
                  <a:pt x="61277" y="54737"/>
                </a:lnTo>
                <a:lnTo>
                  <a:pt x="68945" y="44525"/>
                </a:lnTo>
                <a:lnTo>
                  <a:pt x="71755" y="32003"/>
                </a:lnTo>
                <a:lnTo>
                  <a:pt x="68945" y="19556"/>
                </a:lnTo>
                <a:lnTo>
                  <a:pt x="61277" y="9382"/>
                </a:lnTo>
                <a:lnTo>
                  <a:pt x="49895" y="2518"/>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8" name="Graphic 1139">
            <a:extLst>
              <a:ext uri="{FF2B5EF4-FFF2-40B4-BE49-F238E27FC236}">
                <a16:creationId xmlns:a16="http://schemas.microsoft.com/office/drawing/2014/main" id="{00000000-0008-0000-0F00-000030000000}"/>
              </a:ext>
            </a:extLst>
          </xdr:cNvPr>
          <xdr:cNvSpPr/>
        </xdr:nvSpPr>
        <xdr:spPr>
          <a:xfrm>
            <a:off x="1011555" y="1152778"/>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9" name="Image 1140">
            <a:extLst>
              <a:ext uri="{FF2B5EF4-FFF2-40B4-BE49-F238E27FC236}">
                <a16:creationId xmlns:a16="http://schemas.microsoft.com/office/drawing/2014/main" id="{00000000-0008-0000-0F00-000031000000}"/>
              </a:ext>
            </a:extLst>
          </xdr:cNvPr>
          <xdr:cNvPicPr/>
        </xdr:nvPicPr>
        <xdr:blipFill>
          <a:blip xmlns:r="http://schemas.openxmlformats.org/officeDocument/2006/relationships" r:embed="rId9" cstate="print"/>
          <a:stretch>
            <a:fillRect/>
          </a:stretch>
        </xdr:blipFill>
        <xdr:spPr>
          <a:xfrm>
            <a:off x="998855" y="1127378"/>
            <a:ext cx="71755" cy="64135"/>
          </a:xfrm>
          <a:prstGeom prst="rect">
            <a:avLst/>
          </a:prstGeom>
        </xdr:spPr>
      </xdr:pic>
      <xdr:sp macro="" textlink="">
        <xdr:nvSpPr>
          <xdr:cNvPr id="50" name="Graphic 1141">
            <a:extLst>
              <a:ext uri="{FF2B5EF4-FFF2-40B4-BE49-F238E27FC236}">
                <a16:creationId xmlns:a16="http://schemas.microsoft.com/office/drawing/2014/main" id="{00000000-0008-0000-0F00-000032000000}"/>
              </a:ext>
            </a:extLst>
          </xdr:cNvPr>
          <xdr:cNvSpPr/>
        </xdr:nvSpPr>
        <xdr:spPr>
          <a:xfrm>
            <a:off x="998855" y="1127378"/>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1" name="Graphic 1142">
            <a:extLst>
              <a:ext uri="{FF2B5EF4-FFF2-40B4-BE49-F238E27FC236}">
                <a16:creationId xmlns:a16="http://schemas.microsoft.com/office/drawing/2014/main" id="{00000000-0008-0000-0F00-000033000000}"/>
              </a:ext>
            </a:extLst>
          </xdr:cNvPr>
          <xdr:cNvSpPr/>
        </xdr:nvSpPr>
        <xdr:spPr>
          <a:xfrm>
            <a:off x="1112520" y="1056893"/>
            <a:ext cx="358140" cy="745490"/>
          </a:xfrm>
          <a:custGeom>
            <a:avLst/>
            <a:gdLst/>
            <a:ahLst/>
            <a:cxnLst/>
            <a:rect l="l" t="t" r="r" b="b"/>
            <a:pathLst>
              <a:path w="358140" h="745490">
                <a:moveTo>
                  <a:pt x="330187" y="0"/>
                </a:moveTo>
                <a:lnTo>
                  <a:pt x="19685" y="0"/>
                </a:lnTo>
                <a:lnTo>
                  <a:pt x="19685" y="229870"/>
                </a:lnTo>
                <a:lnTo>
                  <a:pt x="330187" y="229870"/>
                </a:lnTo>
                <a:lnTo>
                  <a:pt x="330187" y="0"/>
                </a:lnTo>
                <a:close/>
              </a:path>
              <a:path w="358140" h="745490">
                <a:moveTo>
                  <a:pt x="358140" y="515620"/>
                </a:moveTo>
                <a:lnTo>
                  <a:pt x="0" y="515620"/>
                </a:lnTo>
                <a:lnTo>
                  <a:pt x="0" y="745490"/>
                </a:lnTo>
                <a:lnTo>
                  <a:pt x="358140" y="745490"/>
                </a:lnTo>
                <a:lnTo>
                  <a:pt x="358140" y="51562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2" name="Graphic 1143">
            <a:extLst>
              <a:ext uri="{FF2B5EF4-FFF2-40B4-BE49-F238E27FC236}">
                <a16:creationId xmlns:a16="http://schemas.microsoft.com/office/drawing/2014/main" id="{00000000-0008-0000-0F00-000034000000}"/>
              </a:ext>
            </a:extLst>
          </xdr:cNvPr>
          <xdr:cNvSpPr/>
        </xdr:nvSpPr>
        <xdr:spPr>
          <a:xfrm>
            <a:off x="1015364" y="1962404"/>
            <a:ext cx="71755" cy="64135"/>
          </a:xfrm>
          <a:custGeom>
            <a:avLst/>
            <a:gdLst/>
            <a:ahLst/>
            <a:cxnLst/>
            <a:rect l="l" t="t" r="r" b="b"/>
            <a:pathLst>
              <a:path w="71755" h="64135">
                <a:moveTo>
                  <a:pt x="35813" y="0"/>
                </a:moveTo>
                <a:lnTo>
                  <a:pt x="21859" y="2520"/>
                </a:lnTo>
                <a:lnTo>
                  <a:pt x="10477" y="9398"/>
                </a:lnTo>
                <a:lnTo>
                  <a:pt x="2809" y="19609"/>
                </a:lnTo>
                <a:lnTo>
                  <a:pt x="0" y="32130"/>
                </a:lnTo>
                <a:lnTo>
                  <a:pt x="2809" y="44578"/>
                </a:lnTo>
                <a:lnTo>
                  <a:pt x="10477" y="54752"/>
                </a:lnTo>
                <a:lnTo>
                  <a:pt x="21859" y="61616"/>
                </a:lnTo>
                <a:lnTo>
                  <a:pt x="35813" y="64135"/>
                </a:lnTo>
                <a:lnTo>
                  <a:pt x="49841" y="61616"/>
                </a:lnTo>
                <a:lnTo>
                  <a:pt x="61261" y="54752"/>
                </a:lnTo>
                <a:lnTo>
                  <a:pt x="68943" y="44578"/>
                </a:lnTo>
                <a:lnTo>
                  <a:pt x="71755" y="32130"/>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3" name="Image 1144">
            <a:extLst>
              <a:ext uri="{FF2B5EF4-FFF2-40B4-BE49-F238E27FC236}">
                <a16:creationId xmlns:a16="http://schemas.microsoft.com/office/drawing/2014/main" id="{00000000-0008-0000-0F00-000035000000}"/>
              </a:ext>
            </a:extLst>
          </xdr:cNvPr>
          <xdr:cNvPicPr/>
        </xdr:nvPicPr>
        <xdr:blipFill>
          <a:blip xmlns:r="http://schemas.openxmlformats.org/officeDocument/2006/relationships" r:embed="rId10" cstate="print"/>
          <a:stretch>
            <a:fillRect/>
          </a:stretch>
        </xdr:blipFill>
        <xdr:spPr>
          <a:xfrm>
            <a:off x="1002664" y="1937004"/>
            <a:ext cx="71755" cy="64135"/>
          </a:xfrm>
          <a:prstGeom prst="rect">
            <a:avLst/>
          </a:prstGeom>
        </xdr:spPr>
      </xdr:pic>
      <xdr:sp macro="" textlink="">
        <xdr:nvSpPr>
          <xdr:cNvPr id="54" name="Graphic 1145">
            <a:extLst>
              <a:ext uri="{FF2B5EF4-FFF2-40B4-BE49-F238E27FC236}">
                <a16:creationId xmlns:a16="http://schemas.microsoft.com/office/drawing/2014/main" id="{00000000-0008-0000-0F00-000036000000}"/>
              </a:ext>
            </a:extLst>
          </xdr:cNvPr>
          <xdr:cNvSpPr/>
        </xdr:nvSpPr>
        <xdr:spPr>
          <a:xfrm>
            <a:off x="1002664" y="193700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5"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5" name="Graphic 1146">
            <a:extLst>
              <a:ext uri="{FF2B5EF4-FFF2-40B4-BE49-F238E27FC236}">
                <a16:creationId xmlns:a16="http://schemas.microsoft.com/office/drawing/2014/main" id="{00000000-0008-0000-0F00-000037000000}"/>
              </a:ext>
            </a:extLst>
          </xdr:cNvPr>
          <xdr:cNvSpPr/>
        </xdr:nvSpPr>
        <xdr:spPr>
          <a:xfrm>
            <a:off x="1012825" y="1684273"/>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6" name="Image 1147">
            <a:extLst>
              <a:ext uri="{FF2B5EF4-FFF2-40B4-BE49-F238E27FC236}">
                <a16:creationId xmlns:a16="http://schemas.microsoft.com/office/drawing/2014/main" id="{00000000-0008-0000-0F00-000038000000}"/>
              </a:ext>
            </a:extLst>
          </xdr:cNvPr>
          <xdr:cNvPicPr/>
        </xdr:nvPicPr>
        <xdr:blipFill>
          <a:blip xmlns:r="http://schemas.openxmlformats.org/officeDocument/2006/relationships" r:embed="rId8" cstate="print"/>
          <a:stretch>
            <a:fillRect/>
          </a:stretch>
        </xdr:blipFill>
        <xdr:spPr>
          <a:xfrm>
            <a:off x="1000125" y="1658873"/>
            <a:ext cx="71754" cy="64135"/>
          </a:xfrm>
          <a:prstGeom prst="rect">
            <a:avLst/>
          </a:prstGeom>
        </xdr:spPr>
      </xdr:pic>
      <xdr:sp macro="" textlink="">
        <xdr:nvSpPr>
          <xdr:cNvPr id="57" name="Graphic 1148">
            <a:extLst>
              <a:ext uri="{FF2B5EF4-FFF2-40B4-BE49-F238E27FC236}">
                <a16:creationId xmlns:a16="http://schemas.microsoft.com/office/drawing/2014/main" id="{00000000-0008-0000-0F00-000039000000}"/>
              </a:ext>
            </a:extLst>
          </xdr:cNvPr>
          <xdr:cNvSpPr/>
        </xdr:nvSpPr>
        <xdr:spPr>
          <a:xfrm>
            <a:off x="1000125" y="1658873"/>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8" name="Graphic 1149">
            <a:extLst>
              <a:ext uri="{FF2B5EF4-FFF2-40B4-BE49-F238E27FC236}">
                <a16:creationId xmlns:a16="http://schemas.microsoft.com/office/drawing/2014/main" id="{00000000-0008-0000-0F00-00003A000000}"/>
              </a:ext>
            </a:extLst>
          </xdr:cNvPr>
          <xdr:cNvSpPr/>
        </xdr:nvSpPr>
        <xdr:spPr>
          <a:xfrm>
            <a:off x="1032510" y="55498"/>
            <a:ext cx="4445" cy="1914525"/>
          </a:xfrm>
          <a:custGeom>
            <a:avLst/>
            <a:gdLst/>
            <a:ahLst/>
            <a:cxnLst/>
            <a:rect l="l" t="t" r="r" b="b"/>
            <a:pathLst>
              <a:path w="4445" h="1914525">
                <a:moveTo>
                  <a:pt x="0" y="0"/>
                </a:moveTo>
                <a:lnTo>
                  <a:pt x="4444" y="1914525"/>
                </a:lnTo>
              </a:path>
            </a:pathLst>
          </a:custGeom>
          <a:ln w="19049">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59" name="Graphic 1150">
            <a:extLst>
              <a:ext uri="{FF2B5EF4-FFF2-40B4-BE49-F238E27FC236}">
                <a16:creationId xmlns:a16="http://schemas.microsoft.com/office/drawing/2014/main" id="{00000000-0008-0000-0F00-00003B000000}"/>
              </a:ext>
            </a:extLst>
          </xdr:cNvPr>
          <xdr:cNvSpPr/>
        </xdr:nvSpPr>
        <xdr:spPr>
          <a:xfrm>
            <a:off x="9525" y="1439163"/>
            <a:ext cx="2086610" cy="133350"/>
          </a:xfrm>
          <a:custGeom>
            <a:avLst/>
            <a:gdLst/>
            <a:ahLst/>
            <a:cxnLst/>
            <a:rect l="l" t="t" r="r" b="b"/>
            <a:pathLst>
              <a:path w="2086610" h="133350">
                <a:moveTo>
                  <a:pt x="0" y="0"/>
                </a:moveTo>
                <a:lnTo>
                  <a:pt x="522604" y="634"/>
                </a:lnTo>
              </a:path>
              <a:path w="2086610" h="133350">
                <a:moveTo>
                  <a:pt x="152400" y="76200"/>
                </a:moveTo>
                <a:lnTo>
                  <a:pt x="371475" y="76200"/>
                </a:lnTo>
              </a:path>
              <a:path w="2086610" h="133350">
                <a:moveTo>
                  <a:pt x="209550" y="133350"/>
                </a:moveTo>
                <a:lnTo>
                  <a:pt x="295275" y="133350"/>
                </a:lnTo>
              </a:path>
              <a:path w="2086610" h="133350">
                <a:moveTo>
                  <a:pt x="1564004" y="0"/>
                </a:moveTo>
                <a:lnTo>
                  <a:pt x="2086610" y="634"/>
                </a:lnTo>
              </a:path>
              <a:path w="2086610" h="133350">
                <a:moveTo>
                  <a:pt x="1716404" y="76200"/>
                </a:moveTo>
                <a:lnTo>
                  <a:pt x="1935479" y="76200"/>
                </a:lnTo>
              </a:path>
              <a:path w="2086610" h="133350">
                <a:moveTo>
                  <a:pt x="1773554" y="133350"/>
                </a:moveTo>
                <a:lnTo>
                  <a:pt x="1859279" y="13335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0" name="Textbox 1151">
            <a:extLst>
              <a:ext uri="{FF2B5EF4-FFF2-40B4-BE49-F238E27FC236}">
                <a16:creationId xmlns:a16="http://schemas.microsoft.com/office/drawing/2014/main" id="{00000000-0008-0000-0F00-00003C000000}"/>
              </a:ext>
            </a:extLst>
          </xdr:cNvPr>
          <xdr:cNvSpPr txBox="1"/>
        </xdr:nvSpPr>
        <xdr:spPr>
          <a:xfrm>
            <a:off x="1111503"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61" name="Textbox 1152">
            <a:extLst>
              <a:ext uri="{FF2B5EF4-FFF2-40B4-BE49-F238E27FC236}">
                <a16:creationId xmlns:a16="http://schemas.microsoft.com/office/drawing/2014/main" id="{00000000-0008-0000-0F00-00003D000000}"/>
              </a:ext>
            </a:extLst>
          </xdr:cNvPr>
          <xdr:cNvSpPr txBox="1"/>
        </xdr:nvSpPr>
        <xdr:spPr>
          <a:xfrm>
            <a:off x="152654" y="1204341"/>
            <a:ext cx="151130" cy="152400"/>
          </a:xfrm>
          <a:prstGeom prst="rect">
            <a:avLst/>
          </a:prstGeom>
        </xdr:spPr>
        <xdr:txBody>
          <a:bodyPr wrap="square" lIns="0" tIns="0" rIns="0" bIns="0" rtlCol="0">
            <a:noAutofit/>
          </a:bodyPr>
          <a:lstStyle/>
          <a:p>
            <a:pPr>
              <a:lnSpc>
                <a:spcPts val="1200"/>
              </a:lnSpc>
            </a:pPr>
            <a:r>
              <a:rPr lang="en-US" sz="1200" b="1" spc="-50">
                <a:effectLst/>
                <a:latin typeface="Carlito"/>
                <a:ea typeface="Carlito"/>
                <a:cs typeface="Carlito"/>
              </a:rPr>
              <a:t>W</a:t>
            </a:r>
            <a:endParaRPr lang="en-US" sz="1100">
              <a:effectLst/>
              <a:latin typeface="Carlito"/>
              <a:ea typeface="Carlito"/>
              <a:cs typeface="Carlito"/>
            </a:endParaRPr>
          </a:p>
        </xdr:txBody>
      </xdr:sp>
      <xdr:sp macro="" textlink="">
        <xdr:nvSpPr>
          <xdr:cNvPr id="62" name="Textbox 1153">
            <a:extLst>
              <a:ext uri="{FF2B5EF4-FFF2-40B4-BE49-F238E27FC236}">
                <a16:creationId xmlns:a16="http://schemas.microsoft.com/office/drawing/2014/main" id="{00000000-0008-0000-0F00-00003E000000}"/>
              </a:ext>
            </a:extLst>
          </xdr:cNvPr>
          <xdr:cNvSpPr txBox="1"/>
        </xdr:nvSpPr>
        <xdr:spPr>
          <a:xfrm>
            <a:off x="1225803" y="1131188"/>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63" name="Textbox 1154">
            <a:extLst>
              <a:ext uri="{FF2B5EF4-FFF2-40B4-BE49-F238E27FC236}">
                <a16:creationId xmlns:a16="http://schemas.microsoft.com/office/drawing/2014/main" id="{00000000-0008-0000-0F00-00003F000000}"/>
              </a:ext>
            </a:extLst>
          </xdr:cNvPr>
          <xdr:cNvSpPr txBox="1"/>
        </xdr:nvSpPr>
        <xdr:spPr>
          <a:xfrm>
            <a:off x="1823211" y="1222628"/>
            <a:ext cx="77470" cy="152400"/>
          </a:xfrm>
          <a:prstGeom prst="rect">
            <a:avLst/>
          </a:prstGeom>
        </xdr:spPr>
        <xdr:txBody>
          <a:bodyPr wrap="square" lIns="0" tIns="0" rIns="0" bIns="0" rtlCol="0">
            <a:noAutofit/>
          </a:bodyPr>
          <a:lstStyle/>
          <a:p>
            <a:pPr>
              <a:lnSpc>
                <a:spcPts val="1200"/>
              </a:lnSpc>
            </a:pPr>
            <a:r>
              <a:rPr lang="en-US" sz="1200" b="1" spc="-50">
                <a:effectLst/>
                <a:latin typeface="Carlito"/>
                <a:ea typeface="Carlito"/>
                <a:cs typeface="Carlito"/>
              </a:rPr>
              <a:t>L</a:t>
            </a:r>
            <a:endParaRPr lang="en-US" sz="1100">
              <a:effectLst/>
              <a:latin typeface="Carlito"/>
              <a:ea typeface="Carlito"/>
              <a:cs typeface="Carlito"/>
            </a:endParaRPr>
          </a:p>
        </xdr:txBody>
      </xdr:sp>
      <xdr:sp macro="" textlink="">
        <xdr:nvSpPr>
          <xdr:cNvPr id="64" name="Textbox 1155">
            <a:extLst>
              <a:ext uri="{FF2B5EF4-FFF2-40B4-BE49-F238E27FC236}">
                <a16:creationId xmlns:a16="http://schemas.microsoft.com/office/drawing/2014/main" id="{00000000-0008-0000-0F00-000040000000}"/>
              </a:ext>
            </a:extLst>
          </xdr:cNvPr>
          <xdr:cNvSpPr txBox="1"/>
        </xdr:nvSpPr>
        <xdr:spPr>
          <a:xfrm>
            <a:off x="1204467" y="1646301"/>
            <a:ext cx="8953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grpSp>
    <xdr:clientData/>
  </xdr:twoCellAnchor>
  <xdr:twoCellAnchor>
    <xdr:from>
      <xdr:col>10</xdr:col>
      <xdr:colOff>205740</xdr:colOff>
      <xdr:row>22</xdr:row>
      <xdr:rowOff>175260</xdr:rowOff>
    </xdr:from>
    <xdr:to>
      <xdr:col>15</xdr:col>
      <xdr:colOff>0</xdr:colOff>
      <xdr:row>39</xdr:row>
      <xdr:rowOff>97662</xdr:rowOff>
    </xdr:to>
    <xdr:grpSp>
      <xdr:nvGrpSpPr>
        <xdr:cNvPr id="65" name="Group 64">
          <a:extLst>
            <a:ext uri="{FF2B5EF4-FFF2-40B4-BE49-F238E27FC236}">
              <a16:creationId xmlns:a16="http://schemas.microsoft.com/office/drawing/2014/main" id="{00000000-0008-0000-0F00-000041000000}"/>
            </a:ext>
          </a:extLst>
        </xdr:cNvPr>
        <xdr:cNvGrpSpPr>
          <a:grpSpLocks/>
        </xdr:cNvGrpSpPr>
      </xdr:nvGrpSpPr>
      <xdr:grpSpPr>
        <a:xfrm>
          <a:off x="3878580" y="4282440"/>
          <a:ext cx="1531620" cy="3031362"/>
          <a:chOff x="0" y="0"/>
          <a:chExt cx="3209925" cy="3031362"/>
        </a:xfrm>
      </xdr:grpSpPr>
      <xdr:sp macro="" textlink="">
        <xdr:nvSpPr>
          <xdr:cNvPr id="66" name="Graphic 1195">
            <a:extLst>
              <a:ext uri="{FF2B5EF4-FFF2-40B4-BE49-F238E27FC236}">
                <a16:creationId xmlns:a16="http://schemas.microsoft.com/office/drawing/2014/main" id="{00000000-0008-0000-0F00-000042000000}"/>
              </a:ext>
            </a:extLst>
          </xdr:cNvPr>
          <xdr:cNvSpPr/>
        </xdr:nvSpPr>
        <xdr:spPr>
          <a:xfrm>
            <a:off x="381000" y="373888"/>
            <a:ext cx="2466975" cy="2505075"/>
          </a:xfrm>
          <a:custGeom>
            <a:avLst/>
            <a:gdLst/>
            <a:ahLst/>
            <a:cxnLst/>
            <a:rect l="l" t="t" r="r" b="b"/>
            <a:pathLst>
              <a:path w="2466975" h="2505075">
                <a:moveTo>
                  <a:pt x="1233551" y="2505075"/>
                </a:moveTo>
                <a:lnTo>
                  <a:pt x="0" y="0"/>
                </a:lnTo>
                <a:lnTo>
                  <a:pt x="2466975" y="0"/>
                </a:lnTo>
                <a:lnTo>
                  <a:pt x="1233551" y="2505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7" name="Graphic 1196">
            <a:extLst>
              <a:ext uri="{FF2B5EF4-FFF2-40B4-BE49-F238E27FC236}">
                <a16:creationId xmlns:a16="http://schemas.microsoft.com/office/drawing/2014/main" id="{00000000-0008-0000-0F00-000043000000}"/>
              </a:ext>
            </a:extLst>
          </xdr:cNvPr>
          <xdr:cNvSpPr/>
        </xdr:nvSpPr>
        <xdr:spPr>
          <a:xfrm>
            <a:off x="0" y="1269238"/>
            <a:ext cx="3209925" cy="200025"/>
          </a:xfrm>
          <a:custGeom>
            <a:avLst/>
            <a:gdLst/>
            <a:ahLst/>
            <a:cxnLst/>
            <a:rect l="l" t="t" r="r" b="b"/>
            <a:pathLst>
              <a:path w="3209925" h="200025">
                <a:moveTo>
                  <a:pt x="0" y="0"/>
                </a:moveTo>
                <a:lnTo>
                  <a:pt x="809625" y="0"/>
                </a:lnTo>
              </a:path>
              <a:path w="3209925" h="200025">
                <a:moveTo>
                  <a:pt x="180975" y="85725"/>
                </a:moveTo>
                <a:lnTo>
                  <a:pt x="647700" y="85725"/>
                </a:lnTo>
              </a:path>
              <a:path w="3209925" h="200025">
                <a:moveTo>
                  <a:pt x="352425" y="200025"/>
                </a:moveTo>
                <a:lnTo>
                  <a:pt x="457200" y="200025"/>
                </a:lnTo>
              </a:path>
              <a:path w="3209925" h="200025">
                <a:moveTo>
                  <a:pt x="2400300" y="0"/>
                </a:moveTo>
                <a:lnTo>
                  <a:pt x="3209925" y="0"/>
                </a:lnTo>
              </a:path>
              <a:path w="3209925" h="200025">
                <a:moveTo>
                  <a:pt x="2581275" y="85725"/>
                </a:moveTo>
                <a:lnTo>
                  <a:pt x="3048000" y="85725"/>
                </a:lnTo>
              </a:path>
              <a:path w="3209925" h="200025">
                <a:moveTo>
                  <a:pt x="2752725" y="200025"/>
                </a:moveTo>
                <a:lnTo>
                  <a:pt x="2857500" y="200025"/>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8" name="Graphic 1197">
            <a:extLst>
              <a:ext uri="{FF2B5EF4-FFF2-40B4-BE49-F238E27FC236}">
                <a16:creationId xmlns:a16="http://schemas.microsoft.com/office/drawing/2014/main" id="{00000000-0008-0000-0F00-000044000000}"/>
              </a:ext>
            </a:extLst>
          </xdr:cNvPr>
          <xdr:cNvSpPr/>
        </xdr:nvSpPr>
        <xdr:spPr>
          <a:xfrm>
            <a:off x="1600200" y="50038"/>
            <a:ext cx="19050" cy="2828925"/>
          </a:xfrm>
          <a:custGeom>
            <a:avLst/>
            <a:gdLst/>
            <a:ahLst/>
            <a:cxnLst/>
            <a:rect l="l" t="t" r="r" b="b"/>
            <a:pathLst>
              <a:path w="19050" h="2828925">
                <a:moveTo>
                  <a:pt x="19050" y="2828925"/>
                </a:moveTo>
                <a:lnTo>
                  <a:pt x="0" y="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69" name="Graphic 1198">
            <a:extLst>
              <a:ext uri="{FF2B5EF4-FFF2-40B4-BE49-F238E27FC236}">
                <a16:creationId xmlns:a16="http://schemas.microsoft.com/office/drawing/2014/main" id="{00000000-0008-0000-0F00-000045000000}"/>
              </a:ext>
            </a:extLst>
          </xdr:cNvPr>
          <xdr:cNvSpPr/>
        </xdr:nvSpPr>
        <xdr:spPr>
          <a:xfrm>
            <a:off x="1565275" y="46863"/>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0" name="Image 1199">
            <a:extLst>
              <a:ext uri="{FF2B5EF4-FFF2-40B4-BE49-F238E27FC236}">
                <a16:creationId xmlns:a16="http://schemas.microsoft.com/office/drawing/2014/main" id="{00000000-0008-0000-0F00-000046000000}"/>
              </a:ext>
            </a:extLst>
          </xdr:cNvPr>
          <xdr:cNvPicPr/>
        </xdr:nvPicPr>
        <xdr:blipFill>
          <a:blip xmlns:r="http://schemas.openxmlformats.org/officeDocument/2006/relationships" r:embed="rId11" cstate="print"/>
          <a:stretch>
            <a:fillRect/>
          </a:stretch>
        </xdr:blipFill>
        <xdr:spPr>
          <a:xfrm>
            <a:off x="1552575" y="21463"/>
            <a:ext cx="90804" cy="90804"/>
          </a:xfrm>
          <a:prstGeom prst="rect">
            <a:avLst/>
          </a:prstGeom>
        </xdr:spPr>
      </xdr:pic>
      <xdr:sp macro="" textlink="">
        <xdr:nvSpPr>
          <xdr:cNvPr id="71" name="Graphic 1200">
            <a:extLst>
              <a:ext uri="{FF2B5EF4-FFF2-40B4-BE49-F238E27FC236}">
                <a16:creationId xmlns:a16="http://schemas.microsoft.com/office/drawing/2014/main" id="{00000000-0008-0000-0F00-000047000000}"/>
              </a:ext>
            </a:extLst>
          </xdr:cNvPr>
          <xdr:cNvSpPr/>
        </xdr:nvSpPr>
        <xdr:spPr>
          <a:xfrm>
            <a:off x="1552575" y="21463"/>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2" name="Graphic 1201">
            <a:extLst>
              <a:ext uri="{FF2B5EF4-FFF2-40B4-BE49-F238E27FC236}">
                <a16:creationId xmlns:a16="http://schemas.microsoft.com/office/drawing/2014/main" id="{00000000-0008-0000-0F00-000048000000}"/>
              </a:ext>
            </a:extLst>
          </xdr:cNvPr>
          <xdr:cNvSpPr/>
        </xdr:nvSpPr>
        <xdr:spPr>
          <a:xfrm>
            <a:off x="1565275" y="742187"/>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3" name="Image 1202">
            <a:extLst>
              <a:ext uri="{FF2B5EF4-FFF2-40B4-BE49-F238E27FC236}">
                <a16:creationId xmlns:a16="http://schemas.microsoft.com/office/drawing/2014/main" id="{00000000-0008-0000-0F00-000049000000}"/>
              </a:ext>
            </a:extLst>
          </xdr:cNvPr>
          <xdr:cNvPicPr/>
        </xdr:nvPicPr>
        <xdr:blipFill>
          <a:blip xmlns:r="http://schemas.openxmlformats.org/officeDocument/2006/relationships" r:embed="rId11" cstate="print"/>
          <a:stretch>
            <a:fillRect/>
          </a:stretch>
        </xdr:blipFill>
        <xdr:spPr>
          <a:xfrm>
            <a:off x="1552575" y="716787"/>
            <a:ext cx="90804" cy="90804"/>
          </a:xfrm>
          <a:prstGeom prst="rect">
            <a:avLst/>
          </a:prstGeom>
        </xdr:spPr>
      </xdr:pic>
      <xdr:sp macro="" textlink="">
        <xdr:nvSpPr>
          <xdr:cNvPr id="74" name="Graphic 1203">
            <a:extLst>
              <a:ext uri="{FF2B5EF4-FFF2-40B4-BE49-F238E27FC236}">
                <a16:creationId xmlns:a16="http://schemas.microsoft.com/office/drawing/2014/main" id="{00000000-0008-0000-0F00-00004A000000}"/>
              </a:ext>
            </a:extLst>
          </xdr:cNvPr>
          <xdr:cNvSpPr/>
        </xdr:nvSpPr>
        <xdr:spPr>
          <a:xfrm>
            <a:off x="1552575" y="716787"/>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5" name="Graphic 1204">
            <a:extLst>
              <a:ext uri="{FF2B5EF4-FFF2-40B4-BE49-F238E27FC236}">
                <a16:creationId xmlns:a16="http://schemas.microsoft.com/office/drawing/2014/main" id="{00000000-0008-0000-0F00-00004B000000}"/>
              </a:ext>
            </a:extLst>
          </xdr:cNvPr>
          <xdr:cNvSpPr/>
        </xdr:nvSpPr>
        <xdr:spPr>
          <a:xfrm>
            <a:off x="1574800" y="1828038"/>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6" name="Image 1205">
            <a:extLst>
              <a:ext uri="{FF2B5EF4-FFF2-40B4-BE49-F238E27FC236}">
                <a16:creationId xmlns:a16="http://schemas.microsoft.com/office/drawing/2014/main" id="{00000000-0008-0000-0F00-00004C000000}"/>
              </a:ext>
            </a:extLst>
          </xdr:cNvPr>
          <xdr:cNvPicPr/>
        </xdr:nvPicPr>
        <xdr:blipFill>
          <a:blip xmlns:r="http://schemas.openxmlformats.org/officeDocument/2006/relationships" r:embed="rId11" cstate="print"/>
          <a:stretch>
            <a:fillRect/>
          </a:stretch>
        </xdr:blipFill>
        <xdr:spPr>
          <a:xfrm>
            <a:off x="1562100" y="1802638"/>
            <a:ext cx="90804" cy="90805"/>
          </a:xfrm>
          <a:prstGeom prst="rect">
            <a:avLst/>
          </a:prstGeom>
        </xdr:spPr>
      </xdr:pic>
      <xdr:sp macro="" textlink="">
        <xdr:nvSpPr>
          <xdr:cNvPr id="77" name="Graphic 1206">
            <a:extLst>
              <a:ext uri="{FF2B5EF4-FFF2-40B4-BE49-F238E27FC236}">
                <a16:creationId xmlns:a16="http://schemas.microsoft.com/office/drawing/2014/main" id="{00000000-0008-0000-0F00-00004D000000}"/>
              </a:ext>
            </a:extLst>
          </xdr:cNvPr>
          <xdr:cNvSpPr/>
        </xdr:nvSpPr>
        <xdr:spPr>
          <a:xfrm>
            <a:off x="1562100" y="180263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8" name="Graphic 1207">
            <a:extLst>
              <a:ext uri="{FF2B5EF4-FFF2-40B4-BE49-F238E27FC236}">
                <a16:creationId xmlns:a16="http://schemas.microsoft.com/office/drawing/2014/main" id="{00000000-0008-0000-0F00-00004E000000}"/>
              </a:ext>
            </a:extLst>
          </xdr:cNvPr>
          <xdr:cNvSpPr/>
        </xdr:nvSpPr>
        <xdr:spPr>
          <a:xfrm>
            <a:off x="1584325" y="2857373"/>
            <a:ext cx="90805" cy="90805"/>
          </a:xfrm>
          <a:custGeom>
            <a:avLst/>
            <a:gdLst/>
            <a:ahLst/>
            <a:cxnLst/>
            <a:rect l="l" t="t" r="r" b="b"/>
            <a:pathLst>
              <a:path w="90805" h="90805">
                <a:moveTo>
                  <a:pt x="45338" y="0"/>
                </a:moveTo>
                <a:lnTo>
                  <a:pt x="27699" y="3568"/>
                </a:lnTo>
                <a:lnTo>
                  <a:pt x="13287" y="13300"/>
                </a:lnTo>
                <a:lnTo>
                  <a:pt x="3565" y="27732"/>
                </a:lnTo>
                <a:lnTo>
                  <a:pt x="0" y="45402"/>
                </a:lnTo>
                <a:lnTo>
                  <a:pt x="3565" y="63078"/>
                </a:lnTo>
                <a:lnTo>
                  <a:pt x="13287" y="77509"/>
                </a:lnTo>
                <a:lnTo>
                  <a:pt x="27699" y="87238"/>
                </a:lnTo>
                <a:lnTo>
                  <a:pt x="45338" y="90804"/>
                </a:lnTo>
                <a:lnTo>
                  <a:pt x="63051" y="87238"/>
                </a:lnTo>
                <a:lnTo>
                  <a:pt x="77501" y="77509"/>
                </a:lnTo>
                <a:lnTo>
                  <a:pt x="87237" y="63078"/>
                </a:lnTo>
                <a:lnTo>
                  <a:pt x="90804" y="45402"/>
                </a:lnTo>
                <a:lnTo>
                  <a:pt x="87237" y="27732"/>
                </a:lnTo>
                <a:lnTo>
                  <a:pt x="77501" y="13300"/>
                </a:lnTo>
                <a:lnTo>
                  <a:pt x="63051" y="3568"/>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9" name="Image 1208">
            <a:extLst>
              <a:ext uri="{FF2B5EF4-FFF2-40B4-BE49-F238E27FC236}">
                <a16:creationId xmlns:a16="http://schemas.microsoft.com/office/drawing/2014/main" id="{00000000-0008-0000-0F00-00004F000000}"/>
              </a:ext>
            </a:extLst>
          </xdr:cNvPr>
          <xdr:cNvPicPr/>
        </xdr:nvPicPr>
        <xdr:blipFill>
          <a:blip xmlns:r="http://schemas.openxmlformats.org/officeDocument/2006/relationships" r:embed="rId11" cstate="print"/>
          <a:stretch>
            <a:fillRect/>
          </a:stretch>
        </xdr:blipFill>
        <xdr:spPr>
          <a:xfrm>
            <a:off x="1571625" y="2831973"/>
            <a:ext cx="90804" cy="90804"/>
          </a:xfrm>
          <a:prstGeom prst="rect">
            <a:avLst/>
          </a:prstGeom>
        </xdr:spPr>
      </xdr:pic>
      <xdr:sp macro="" textlink="">
        <xdr:nvSpPr>
          <xdr:cNvPr id="80" name="Graphic 1209">
            <a:extLst>
              <a:ext uri="{FF2B5EF4-FFF2-40B4-BE49-F238E27FC236}">
                <a16:creationId xmlns:a16="http://schemas.microsoft.com/office/drawing/2014/main" id="{00000000-0008-0000-0F00-000050000000}"/>
              </a:ext>
            </a:extLst>
          </xdr:cNvPr>
          <xdr:cNvSpPr/>
        </xdr:nvSpPr>
        <xdr:spPr>
          <a:xfrm>
            <a:off x="1571625" y="2831973"/>
            <a:ext cx="90805" cy="90805"/>
          </a:xfrm>
          <a:custGeom>
            <a:avLst/>
            <a:gdLst/>
            <a:ahLst/>
            <a:cxnLst/>
            <a:rect l="l" t="t" r="r" b="b"/>
            <a:pathLst>
              <a:path w="90805" h="90805">
                <a:moveTo>
                  <a:pt x="45465" y="0"/>
                </a:moveTo>
                <a:lnTo>
                  <a:pt x="27753" y="3568"/>
                </a:lnTo>
                <a:lnTo>
                  <a:pt x="13303" y="13300"/>
                </a:lnTo>
                <a:lnTo>
                  <a:pt x="3567" y="27732"/>
                </a:lnTo>
                <a:lnTo>
                  <a:pt x="0" y="45402"/>
                </a:lnTo>
                <a:lnTo>
                  <a:pt x="3567" y="63078"/>
                </a:lnTo>
                <a:lnTo>
                  <a:pt x="13303" y="77509"/>
                </a:lnTo>
                <a:lnTo>
                  <a:pt x="27753" y="87238"/>
                </a:lnTo>
                <a:lnTo>
                  <a:pt x="45465" y="90804"/>
                </a:lnTo>
                <a:lnTo>
                  <a:pt x="63105" y="87238"/>
                </a:lnTo>
                <a:lnTo>
                  <a:pt x="77517" y="77509"/>
                </a:lnTo>
                <a:lnTo>
                  <a:pt x="87239" y="63078"/>
                </a:lnTo>
                <a:lnTo>
                  <a:pt x="90804" y="45402"/>
                </a:lnTo>
                <a:lnTo>
                  <a:pt x="87239" y="27732"/>
                </a:lnTo>
                <a:lnTo>
                  <a:pt x="77517" y="13300"/>
                </a:lnTo>
                <a:lnTo>
                  <a:pt x="63105" y="3568"/>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1" name="Graphic 1210">
            <a:extLst>
              <a:ext uri="{FF2B5EF4-FFF2-40B4-BE49-F238E27FC236}">
                <a16:creationId xmlns:a16="http://schemas.microsoft.com/office/drawing/2014/main" id="{00000000-0008-0000-0F00-000051000000}"/>
              </a:ext>
            </a:extLst>
          </xdr:cNvPr>
          <xdr:cNvSpPr/>
        </xdr:nvSpPr>
        <xdr:spPr>
          <a:xfrm>
            <a:off x="1662430" y="659637"/>
            <a:ext cx="332740" cy="2371725"/>
          </a:xfrm>
          <a:custGeom>
            <a:avLst/>
            <a:gdLst/>
            <a:ahLst/>
            <a:cxnLst/>
            <a:rect l="l" t="t" r="r" b="b"/>
            <a:pathLst>
              <a:path w="332740" h="2371725">
                <a:moveTo>
                  <a:pt x="261620" y="0"/>
                </a:moveTo>
                <a:lnTo>
                  <a:pt x="0" y="0"/>
                </a:lnTo>
                <a:lnTo>
                  <a:pt x="0" y="295275"/>
                </a:lnTo>
                <a:lnTo>
                  <a:pt x="261620" y="295275"/>
                </a:lnTo>
                <a:lnTo>
                  <a:pt x="261620" y="0"/>
                </a:lnTo>
                <a:close/>
              </a:path>
              <a:path w="332740" h="2371725">
                <a:moveTo>
                  <a:pt x="332740" y="2076450"/>
                </a:moveTo>
                <a:lnTo>
                  <a:pt x="71120" y="2076450"/>
                </a:lnTo>
                <a:lnTo>
                  <a:pt x="71120" y="2371725"/>
                </a:lnTo>
                <a:lnTo>
                  <a:pt x="332740" y="2371725"/>
                </a:lnTo>
                <a:lnTo>
                  <a:pt x="332740" y="207645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2" name="Graphic 1211">
            <a:extLst>
              <a:ext uri="{FF2B5EF4-FFF2-40B4-BE49-F238E27FC236}">
                <a16:creationId xmlns:a16="http://schemas.microsoft.com/office/drawing/2014/main" id="{00000000-0008-0000-0F00-000052000000}"/>
              </a:ext>
            </a:extLst>
          </xdr:cNvPr>
          <xdr:cNvSpPr/>
        </xdr:nvSpPr>
        <xdr:spPr>
          <a:xfrm>
            <a:off x="1619250" y="1269238"/>
            <a:ext cx="781050" cy="1270"/>
          </a:xfrm>
          <a:custGeom>
            <a:avLst/>
            <a:gdLst/>
            <a:ahLst/>
            <a:cxnLst/>
            <a:rect l="l" t="t" r="r" b="b"/>
            <a:pathLst>
              <a:path w="781050">
                <a:moveTo>
                  <a:pt x="0" y="0"/>
                </a:moveTo>
                <a:lnTo>
                  <a:pt x="781050" y="0"/>
                </a:lnTo>
              </a:path>
            </a:pathLst>
          </a:custGeom>
          <a:ln w="1270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83" name="Graphic 1212">
            <a:extLst>
              <a:ext uri="{FF2B5EF4-FFF2-40B4-BE49-F238E27FC236}">
                <a16:creationId xmlns:a16="http://schemas.microsoft.com/office/drawing/2014/main" id="{00000000-0008-0000-0F00-000053000000}"/>
              </a:ext>
            </a:extLst>
          </xdr:cNvPr>
          <xdr:cNvSpPr/>
        </xdr:nvSpPr>
        <xdr:spPr>
          <a:xfrm>
            <a:off x="1290955" y="1107312"/>
            <a:ext cx="1370965" cy="590550"/>
          </a:xfrm>
          <a:custGeom>
            <a:avLst/>
            <a:gdLst/>
            <a:ahLst/>
            <a:cxnLst/>
            <a:rect l="l" t="t" r="r" b="b"/>
            <a:pathLst>
              <a:path w="1370965" h="590550">
                <a:moveTo>
                  <a:pt x="261620" y="0"/>
                </a:moveTo>
                <a:lnTo>
                  <a:pt x="0" y="0"/>
                </a:lnTo>
                <a:lnTo>
                  <a:pt x="0" y="295275"/>
                </a:lnTo>
                <a:lnTo>
                  <a:pt x="261620" y="295275"/>
                </a:lnTo>
                <a:lnTo>
                  <a:pt x="261620" y="0"/>
                </a:lnTo>
                <a:close/>
              </a:path>
              <a:path w="1370965" h="590550">
                <a:moveTo>
                  <a:pt x="1370965" y="295275"/>
                </a:moveTo>
                <a:lnTo>
                  <a:pt x="1109345" y="295275"/>
                </a:lnTo>
                <a:lnTo>
                  <a:pt x="1109345" y="590550"/>
                </a:lnTo>
                <a:lnTo>
                  <a:pt x="1370965" y="590550"/>
                </a:lnTo>
                <a:lnTo>
                  <a:pt x="1370965" y="29527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4" name="Graphic 1213">
            <a:extLst>
              <a:ext uri="{FF2B5EF4-FFF2-40B4-BE49-F238E27FC236}">
                <a16:creationId xmlns:a16="http://schemas.microsoft.com/office/drawing/2014/main" id="{00000000-0008-0000-0F00-000054000000}"/>
              </a:ext>
            </a:extLst>
          </xdr:cNvPr>
          <xdr:cNvSpPr/>
        </xdr:nvSpPr>
        <xdr:spPr>
          <a:xfrm>
            <a:off x="1574800" y="1256538"/>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85" name="Image 1214">
            <a:extLst>
              <a:ext uri="{FF2B5EF4-FFF2-40B4-BE49-F238E27FC236}">
                <a16:creationId xmlns:a16="http://schemas.microsoft.com/office/drawing/2014/main" id="{00000000-0008-0000-0F00-000055000000}"/>
              </a:ext>
            </a:extLst>
          </xdr:cNvPr>
          <xdr:cNvPicPr/>
        </xdr:nvPicPr>
        <xdr:blipFill>
          <a:blip xmlns:r="http://schemas.openxmlformats.org/officeDocument/2006/relationships" r:embed="rId12" cstate="print"/>
          <a:stretch>
            <a:fillRect/>
          </a:stretch>
        </xdr:blipFill>
        <xdr:spPr>
          <a:xfrm>
            <a:off x="1562100" y="1231138"/>
            <a:ext cx="90804" cy="90805"/>
          </a:xfrm>
          <a:prstGeom prst="rect">
            <a:avLst/>
          </a:prstGeom>
        </xdr:spPr>
      </xdr:pic>
      <xdr:sp macro="" textlink="">
        <xdr:nvSpPr>
          <xdr:cNvPr id="86" name="Graphic 1215">
            <a:extLst>
              <a:ext uri="{FF2B5EF4-FFF2-40B4-BE49-F238E27FC236}">
                <a16:creationId xmlns:a16="http://schemas.microsoft.com/office/drawing/2014/main" id="{00000000-0008-0000-0F00-000056000000}"/>
              </a:ext>
            </a:extLst>
          </xdr:cNvPr>
          <xdr:cNvSpPr/>
        </xdr:nvSpPr>
        <xdr:spPr>
          <a:xfrm>
            <a:off x="1562100" y="123113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87" name="Graphic 1216">
            <a:extLst>
              <a:ext uri="{FF2B5EF4-FFF2-40B4-BE49-F238E27FC236}">
                <a16:creationId xmlns:a16="http://schemas.microsoft.com/office/drawing/2014/main" id="{00000000-0008-0000-0F00-000057000000}"/>
              </a:ext>
            </a:extLst>
          </xdr:cNvPr>
          <xdr:cNvSpPr/>
        </xdr:nvSpPr>
        <xdr:spPr>
          <a:xfrm>
            <a:off x="2365375" y="1256538"/>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88" name="Image 1217">
            <a:extLst>
              <a:ext uri="{FF2B5EF4-FFF2-40B4-BE49-F238E27FC236}">
                <a16:creationId xmlns:a16="http://schemas.microsoft.com/office/drawing/2014/main" id="{00000000-0008-0000-0F00-000058000000}"/>
              </a:ext>
            </a:extLst>
          </xdr:cNvPr>
          <xdr:cNvPicPr/>
        </xdr:nvPicPr>
        <xdr:blipFill>
          <a:blip xmlns:r="http://schemas.openxmlformats.org/officeDocument/2006/relationships" r:embed="rId12" cstate="print"/>
          <a:stretch>
            <a:fillRect/>
          </a:stretch>
        </xdr:blipFill>
        <xdr:spPr>
          <a:xfrm>
            <a:off x="2352675" y="1231138"/>
            <a:ext cx="90804" cy="90805"/>
          </a:xfrm>
          <a:prstGeom prst="rect">
            <a:avLst/>
          </a:prstGeom>
        </xdr:spPr>
      </xdr:pic>
      <xdr:sp macro="" textlink="">
        <xdr:nvSpPr>
          <xdr:cNvPr id="89" name="Graphic 1218">
            <a:extLst>
              <a:ext uri="{FF2B5EF4-FFF2-40B4-BE49-F238E27FC236}">
                <a16:creationId xmlns:a16="http://schemas.microsoft.com/office/drawing/2014/main" id="{00000000-0008-0000-0F00-000059000000}"/>
              </a:ext>
            </a:extLst>
          </xdr:cNvPr>
          <xdr:cNvSpPr/>
        </xdr:nvSpPr>
        <xdr:spPr>
          <a:xfrm>
            <a:off x="2352675" y="123113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0" name="Graphic 1219">
            <a:extLst>
              <a:ext uri="{FF2B5EF4-FFF2-40B4-BE49-F238E27FC236}">
                <a16:creationId xmlns:a16="http://schemas.microsoft.com/office/drawing/2014/main" id="{00000000-0008-0000-0F00-00005A000000}"/>
              </a:ext>
            </a:extLst>
          </xdr:cNvPr>
          <xdr:cNvSpPr/>
        </xdr:nvSpPr>
        <xdr:spPr>
          <a:xfrm>
            <a:off x="1574800" y="342138"/>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1" name="Image 1220">
            <a:extLst>
              <a:ext uri="{FF2B5EF4-FFF2-40B4-BE49-F238E27FC236}">
                <a16:creationId xmlns:a16="http://schemas.microsoft.com/office/drawing/2014/main" id="{00000000-0008-0000-0F00-00005B000000}"/>
              </a:ext>
            </a:extLst>
          </xdr:cNvPr>
          <xdr:cNvPicPr/>
        </xdr:nvPicPr>
        <xdr:blipFill>
          <a:blip xmlns:r="http://schemas.openxmlformats.org/officeDocument/2006/relationships" r:embed="rId12" cstate="print"/>
          <a:stretch>
            <a:fillRect/>
          </a:stretch>
        </xdr:blipFill>
        <xdr:spPr>
          <a:xfrm>
            <a:off x="1562100" y="316738"/>
            <a:ext cx="90804" cy="90804"/>
          </a:xfrm>
          <a:prstGeom prst="rect">
            <a:avLst/>
          </a:prstGeom>
        </xdr:spPr>
      </xdr:pic>
      <xdr:sp macro="" textlink="">
        <xdr:nvSpPr>
          <xdr:cNvPr id="92" name="Graphic 1221">
            <a:extLst>
              <a:ext uri="{FF2B5EF4-FFF2-40B4-BE49-F238E27FC236}">
                <a16:creationId xmlns:a16="http://schemas.microsoft.com/office/drawing/2014/main" id="{00000000-0008-0000-0F00-00005C000000}"/>
              </a:ext>
            </a:extLst>
          </xdr:cNvPr>
          <xdr:cNvSpPr/>
        </xdr:nvSpPr>
        <xdr:spPr>
          <a:xfrm>
            <a:off x="1562100" y="31673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3" name="Graphic 1222">
            <a:extLst>
              <a:ext uri="{FF2B5EF4-FFF2-40B4-BE49-F238E27FC236}">
                <a16:creationId xmlns:a16="http://schemas.microsoft.com/office/drawing/2014/main" id="{00000000-0008-0000-0F00-00005D000000}"/>
              </a:ext>
            </a:extLst>
          </xdr:cNvPr>
          <xdr:cNvSpPr/>
        </xdr:nvSpPr>
        <xdr:spPr>
          <a:xfrm>
            <a:off x="2813050" y="351663"/>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4" name="Image 1223">
            <a:extLst>
              <a:ext uri="{FF2B5EF4-FFF2-40B4-BE49-F238E27FC236}">
                <a16:creationId xmlns:a16="http://schemas.microsoft.com/office/drawing/2014/main" id="{00000000-0008-0000-0F00-00005E000000}"/>
              </a:ext>
            </a:extLst>
          </xdr:cNvPr>
          <xdr:cNvPicPr/>
        </xdr:nvPicPr>
        <xdr:blipFill>
          <a:blip xmlns:r="http://schemas.openxmlformats.org/officeDocument/2006/relationships" r:embed="rId12" cstate="print"/>
          <a:stretch>
            <a:fillRect/>
          </a:stretch>
        </xdr:blipFill>
        <xdr:spPr>
          <a:xfrm>
            <a:off x="2800350" y="326263"/>
            <a:ext cx="90804" cy="90804"/>
          </a:xfrm>
          <a:prstGeom prst="rect">
            <a:avLst/>
          </a:prstGeom>
        </xdr:spPr>
      </xdr:pic>
      <xdr:sp macro="" textlink="">
        <xdr:nvSpPr>
          <xdr:cNvPr id="95" name="Graphic 1224">
            <a:extLst>
              <a:ext uri="{FF2B5EF4-FFF2-40B4-BE49-F238E27FC236}">
                <a16:creationId xmlns:a16="http://schemas.microsoft.com/office/drawing/2014/main" id="{00000000-0008-0000-0F00-00005F000000}"/>
              </a:ext>
            </a:extLst>
          </xdr:cNvPr>
          <xdr:cNvSpPr/>
        </xdr:nvSpPr>
        <xdr:spPr>
          <a:xfrm>
            <a:off x="2800350" y="326263"/>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6" name="Graphic 1225">
            <a:extLst>
              <a:ext uri="{FF2B5EF4-FFF2-40B4-BE49-F238E27FC236}">
                <a16:creationId xmlns:a16="http://schemas.microsoft.com/office/drawing/2014/main" id="{00000000-0008-0000-0F00-000060000000}"/>
              </a:ext>
            </a:extLst>
          </xdr:cNvPr>
          <xdr:cNvSpPr/>
        </xdr:nvSpPr>
        <xdr:spPr>
          <a:xfrm>
            <a:off x="271780" y="888237"/>
            <a:ext cx="2651760" cy="2143125"/>
          </a:xfrm>
          <a:custGeom>
            <a:avLst/>
            <a:gdLst/>
            <a:ahLst/>
            <a:cxnLst/>
            <a:rect l="l" t="t" r="r" b="b"/>
            <a:pathLst>
              <a:path w="2651760" h="2143125">
                <a:moveTo>
                  <a:pt x="261620" y="0"/>
                </a:moveTo>
                <a:lnTo>
                  <a:pt x="0" y="0"/>
                </a:lnTo>
                <a:lnTo>
                  <a:pt x="0" y="295275"/>
                </a:lnTo>
                <a:lnTo>
                  <a:pt x="261620" y="295275"/>
                </a:lnTo>
                <a:lnTo>
                  <a:pt x="261620" y="0"/>
                </a:lnTo>
                <a:close/>
              </a:path>
              <a:path w="2651760" h="2143125">
                <a:moveTo>
                  <a:pt x="1228090" y="1847850"/>
                </a:moveTo>
                <a:lnTo>
                  <a:pt x="966470" y="1847850"/>
                </a:lnTo>
                <a:lnTo>
                  <a:pt x="966470" y="2143125"/>
                </a:lnTo>
                <a:lnTo>
                  <a:pt x="1228090" y="2143125"/>
                </a:lnTo>
                <a:lnTo>
                  <a:pt x="1228090" y="1847850"/>
                </a:lnTo>
                <a:close/>
              </a:path>
              <a:path w="2651760" h="2143125">
                <a:moveTo>
                  <a:pt x="2651760" y="0"/>
                </a:moveTo>
                <a:lnTo>
                  <a:pt x="2390140" y="0"/>
                </a:lnTo>
                <a:lnTo>
                  <a:pt x="2390140" y="295275"/>
                </a:lnTo>
                <a:lnTo>
                  <a:pt x="2651760" y="295275"/>
                </a:lnTo>
                <a:lnTo>
                  <a:pt x="265176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7" name="Textbox 1226">
            <a:extLst>
              <a:ext uri="{FF2B5EF4-FFF2-40B4-BE49-F238E27FC236}">
                <a16:creationId xmlns:a16="http://schemas.microsoft.com/office/drawing/2014/main" id="{00000000-0008-0000-0F00-000061000000}"/>
              </a:ext>
            </a:extLst>
          </xdr:cNvPr>
          <xdr:cNvSpPr txBox="1"/>
        </xdr:nvSpPr>
        <xdr:spPr>
          <a:xfrm>
            <a:off x="1329563" y="96011"/>
            <a:ext cx="8128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Y</a:t>
            </a:r>
            <a:endParaRPr lang="en-US" sz="1100">
              <a:effectLst/>
              <a:latin typeface="Carlito"/>
              <a:ea typeface="Carlito"/>
              <a:cs typeface="Carlito"/>
            </a:endParaRPr>
          </a:p>
        </xdr:txBody>
      </xdr:sp>
      <xdr:sp macro="" textlink="">
        <xdr:nvSpPr>
          <xdr:cNvPr id="98" name="Textbox 1227">
            <a:extLst>
              <a:ext uri="{FF2B5EF4-FFF2-40B4-BE49-F238E27FC236}">
                <a16:creationId xmlns:a16="http://schemas.microsoft.com/office/drawing/2014/main" id="{00000000-0008-0000-0F00-000062000000}"/>
              </a:ext>
            </a:extLst>
          </xdr:cNvPr>
          <xdr:cNvSpPr txBox="1"/>
        </xdr:nvSpPr>
        <xdr:spPr>
          <a:xfrm>
            <a:off x="1755013"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99" name="Textbox 1228">
            <a:extLst>
              <a:ext uri="{FF2B5EF4-FFF2-40B4-BE49-F238E27FC236}">
                <a16:creationId xmlns:a16="http://schemas.microsoft.com/office/drawing/2014/main" id="{00000000-0008-0000-0F00-000063000000}"/>
              </a:ext>
            </a:extLst>
          </xdr:cNvPr>
          <xdr:cNvSpPr txBox="1"/>
        </xdr:nvSpPr>
        <xdr:spPr>
          <a:xfrm>
            <a:off x="2940685" y="587120"/>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100" name="Textbox 1229">
            <a:extLst>
              <a:ext uri="{FF2B5EF4-FFF2-40B4-BE49-F238E27FC236}">
                <a16:creationId xmlns:a16="http://schemas.microsoft.com/office/drawing/2014/main" id="{00000000-0008-0000-0F00-000064000000}"/>
              </a:ext>
            </a:extLst>
          </xdr:cNvPr>
          <xdr:cNvSpPr txBox="1"/>
        </xdr:nvSpPr>
        <xdr:spPr>
          <a:xfrm>
            <a:off x="1755013" y="733425"/>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01" name="Textbox 1230">
            <a:extLst>
              <a:ext uri="{FF2B5EF4-FFF2-40B4-BE49-F238E27FC236}">
                <a16:creationId xmlns:a16="http://schemas.microsoft.com/office/drawing/2014/main" id="{00000000-0008-0000-0F00-000065000000}"/>
              </a:ext>
            </a:extLst>
          </xdr:cNvPr>
          <xdr:cNvSpPr txBox="1"/>
        </xdr:nvSpPr>
        <xdr:spPr>
          <a:xfrm>
            <a:off x="363347" y="962025"/>
            <a:ext cx="1403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W</a:t>
            </a:r>
            <a:endParaRPr lang="en-US" sz="1100">
              <a:effectLst/>
              <a:latin typeface="Carlito"/>
              <a:ea typeface="Carlito"/>
              <a:cs typeface="Carlito"/>
            </a:endParaRPr>
          </a:p>
        </xdr:txBody>
      </xdr:sp>
      <xdr:sp macro="" textlink="">
        <xdr:nvSpPr>
          <xdr:cNvPr id="102" name="Textbox 1231">
            <a:extLst>
              <a:ext uri="{FF2B5EF4-FFF2-40B4-BE49-F238E27FC236}">
                <a16:creationId xmlns:a16="http://schemas.microsoft.com/office/drawing/2014/main" id="{00000000-0008-0000-0F00-000066000000}"/>
              </a:ext>
            </a:extLst>
          </xdr:cNvPr>
          <xdr:cNvSpPr txBox="1"/>
        </xdr:nvSpPr>
        <xdr:spPr>
          <a:xfrm>
            <a:off x="2754757" y="962025"/>
            <a:ext cx="72390"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L</a:t>
            </a:r>
            <a:endParaRPr lang="en-US" sz="1100">
              <a:effectLst/>
              <a:latin typeface="Carlito"/>
              <a:ea typeface="Carlito"/>
              <a:cs typeface="Carlito"/>
            </a:endParaRPr>
          </a:p>
        </xdr:txBody>
      </xdr:sp>
      <xdr:sp macro="" textlink="">
        <xdr:nvSpPr>
          <xdr:cNvPr id="103" name="Textbox 1232">
            <a:extLst>
              <a:ext uri="{FF2B5EF4-FFF2-40B4-BE49-F238E27FC236}">
                <a16:creationId xmlns:a16="http://schemas.microsoft.com/office/drawing/2014/main" id="{00000000-0008-0000-0F00-000067000000}"/>
              </a:ext>
            </a:extLst>
          </xdr:cNvPr>
          <xdr:cNvSpPr txBox="1"/>
        </xdr:nvSpPr>
        <xdr:spPr>
          <a:xfrm>
            <a:off x="1382902" y="1181480"/>
            <a:ext cx="85725"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P</a:t>
            </a:r>
            <a:endParaRPr lang="en-US" sz="1100">
              <a:effectLst/>
              <a:latin typeface="Carlito"/>
              <a:ea typeface="Carlito"/>
              <a:cs typeface="Carlito"/>
            </a:endParaRPr>
          </a:p>
        </xdr:txBody>
      </xdr:sp>
      <xdr:sp macro="" textlink="">
        <xdr:nvSpPr>
          <xdr:cNvPr id="104" name="Textbox 1233">
            <a:extLst>
              <a:ext uri="{FF2B5EF4-FFF2-40B4-BE49-F238E27FC236}">
                <a16:creationId xmlns:a16="http://schemas.microsoft.com/office/drawing/2014/main" id="{00000000-0008-0000-0F00-000068000000}"/>
              </a:ext>
            </a:extLst>
          </xdr:cNvPr>
          <xdr:cNvSpPr txBox="1"/>
        </xdr:nvSpPr>
        <xdr:spPr>
          <a:xfrm>
            <a:off x="2492629" y="1477136"/>
            <a:ext cx="107314"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Q</a:t>
            </a:r>
            <a:endParaRPr lang="en-US" sz="1100">
              <a:effectLst/>
              <a:latin typeface="Carlito"/>
              <a:ea typeface="Carlito"/>
              <a:cs typeface="Carlito"/>
            </a:endParaRPr>
          </a:p>
        </xdr:txBody>
      </xdr:sp>
      <xdr:sp macro="" textlink="">
        <xdr:nvSpPr>
          <xdr:cNvPr id="105" name="Textbox 1234">
            <a:extLst>
              <a:ext uri="{FF2B5EF4-FFF2-40B4-BE49-F238E27FC236}">
                <a16:creationId xmlns:a16="http://schemas.microsoft.com/office/drawing/2014/main" id="{00000000-0008-0000-0F00-000069000000}"/>
              </a:ext>
            </a:extLst>
          </xdr:cNvPr>
          <xdr:cNvSpPr txBox="1"/>
        </xdr:nvSpPr>
        <xdr:spPr>
          <a:xfrm>
            <a:off x="1329563" y="2810891"/>
            <a:ext cx="85725"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X</a:t>
            </a:r>
            <a:endParaRPr lang="en-US" sz="1100">
              <a:effectLst/>
              <a:latin typeface="Carlito"/>
              <a:ea typeface="Carlito"/>
              <a:cs typeface="Carlito"/>
            </a:endParaRPr>
          </a:p>
        </xdr:txBody>
      </xdr:sp>
      <xdr:sp macro="" textlink="">
        <xdr:nvSpPr>
          <xdr:cNvPr id="106" name="Textbox 1235">
            <a:extLst>
              <a:ext uri="{FF2B5EF4-FFF2-40B4-BE49-F238E27FC236}">
                <a16:creationId xmlns:a16="http://schemas.microsoft.com/office/drawing/2014/main" id="{00000000-0008-0000-0F00-00006A000000}"/>
              </a:ext>
            </a:extLst>
          </xdr:cNvPr>
          <xdr:cNvSpPr txBox="1"/>
        </xdr:nvSpPr>
        <xdr:spPr>
          <a:xfrm>
            <a:off x="1825117" y="2810891"/>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17</xdr:col>
      <xdr:colOff>68581</xdr:colOff>
      <xdr:row>22</xdr:row>
      <xdr:rowOff>91440</xdr:rowOff>
    </xdr:from>
    <xdr:to>
      <xdr:col>21</xdr:col>
      <xdr:colOff>7621</xdr:colOff>
      <xdr:row>39</xdr:row>
      <xdr:rowOff>13715</xdr:rowOff>
    </xdr:to>
    <xdr:grpSp>
      <xdr:nvGrpSpPr>
        <xdr:cNvPr id="107" name="Group 106">
          <a:extLst>
            <a:ext uri="{FF2B5EF4-FFF2-40B4-BE49-F238E27FC236}">
              <a16:creationId xmlns:a16="http://schemas.microsoft.com/office/drawing/2014/main" id="{00000000-0008-0000-0F00-00006B000000}"/>
            </a:ext>
          </a:extLst>
        </xdr:cNvPr>
        <xdr:cNvGrpSpPr>
          <a:grpSpLocks/>
        </xdr:cNvGrpSpPr>
      </xdr:nvGrpSpPr>
      <xdr:grpSpPr>
        <a:xfrm>
          <a:off x="6370321" y="4198620"/>
          <a:ext cx="1257300" cy="3031235"/>
          <a:chOff x="0" y="0"/>
          <a:chExt cx="3209925" cy="3031235"/>
        </a:xfrm>
      </xdr:grpSpPr>
      <xdr:sp macro="" textlink="">
        <xdr:nvSpPr>
          <xdr:cNvPr id="108" name="Graphic 1261">
            <a:extLst>
              <a:ext uri="{FF2B5EF4-FFF2-40B4-BE49-F238E27FC236}">
                <a16:creationId xmlns:a16="http://schemas.microsoft.com/office/drawing/2014/main" id="{00000000-0008-0000-0F00-00006C000000}"/>
              </a:ext>
            </a:extLst>
          </xdr:cNvPr>
          <xdr:cNvSpPr/>
        </xdr:nvSpPr>
        <xdr:spPr>
          <a:xfrm>
            <a:off x="381000" y="363600"/>
            <a:ext cx="2466975" cy="2505075"/>
          </a:xfrm>
          <a:custGeom>
            <a:avLst/>
            <a:gdLst/>
            <a:ahLst/>
            <a:cxnLst/>
            <a:rect l="l" t="t" r="r" b="b"/>
            <a:pathLst>
              <a:path w="2466975" h="2505075">
                <a:moveTo>
                  <a:pt x="1233551" y="2505075"/>
                </a:moveTo>
                <a:lnTo>
                  <a:pt x="0" y="0"/>
                </a:lnTo>
                <a:lnTo>
                  <a:pt x="2466975" y="0"/>
                </a:lnTo>
                <a:lnTo>
                  <a:pt x="1233551" y="2505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09" name="Graphic 1262">
            <a:extLst>
              <a:ext uri="{FF2B5EF4-FFF2-40B4-BE49-F238E27FC236}">
                <a16:creationId xmlns:a16="http://schemas.microsoft.com/office/drawing/2014/main" id="{00000000-0008-0000-0F00-00006D000000}"/>
              </a:ext>
            </a:extLst>
          </xdr:cNvPr>
          <xdr:cNvSpPr/>
        </xdr:nvSpPr>
        <xdr:spPr>
          <a:xfrm>
            <a:off x="0" y="1268475"/>
            <a:ext cx="3209925" cy="200025"/>
          </a:xfrm>
          <a:custGeom>
            <a:avLst/>
            <a:gdLst/>
            <a:ahLst/>
            <a:cxnLst/>
            <a:rect l="l" t="t" r="r" b="b"/>
            <a:pathLst>
              <a:path w="3209925" h="200025">
                <a:moveTo>
                  <a:pt x="0" y="0"/>
                </a:moveTo>
                <a:lnTo>
                  <a:pt x="809625" y="0"/>
                </a:lnTo>
              </a:path>
              <a:path w="3209925" h="200025">
                <a:moveTo>
                  <a:pt x="180975" y="85725"/>
                </a:moveTo>
                <a:lnTo>
                  <a:pt x="647700" y="85725"/>
                </a:lnTo>
              </a:path>
              <a:path w="3209925" h="200025">
                <a:moveTo>
                  <a:pt x="352425" y="200025"/>
                </a:moveTo>
                <a:lnTo>
                  <a:pt x="457200" y="200025"/>
                </a:lnTo>
              </a:path>
              <a:path w="3209925" h="200025">
                <a:moveTo>
                  <a:pt x="2400300" y="0"/>
                </a:moveTo>
                <a:lnTo>
                  <a:pt x="3209925" y="0"/>
                </a:lnTo>
              </a:path>
              <a:path w="3209925" h="200025">
                <a:moveTo>
                  <a:pt x="2581275" y="85725"/>
                </a:moveTo>
                <a:lnTo>
                  <a:pt x="3048000" y="85725"/>
                </a:lnTo>
              </a:path>
              <a:path w="3209925" h="200025">
                <a:moveTo>
                  <a:pt x="2752725" y="200025"/>
                </a:moveTo>
                <a:lnTo>
                  <a:pt x="2857500" y="200025"/>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0" name="Graphic 1263">
            <a:extLst>
              <a:ext uri="{FF2B5EF4-FFF2-40B4-BE49-F238E27FC236}">
                <a16:creationId xmlns:a16="http://schemas.microsoft.com/office/drawing/2014/main" id="{00000000-0008-0000-0F00-00006E000000}"/>
              </a:ext>
            </a:extLst>
          </xdr:cNvPr>
          <xdr:cNvSpPr/>
        </xdr:nvSpPr>
        <xdr:spPr>
          <a:xfrm>
            <a:off x="1600200" y="49911"/>
            <a:ext cx="19050" cy="2828925"/>
          </a:xfrm>
          <a:custGeom>
            <a:avLst/>
            <a:gdLst/>
            <a:ahLst/>
            <a:cxnLst/>
            <a:rect l="l" t="t" r="r" b="b"/>
            <a:pathLst>
              <a:path w="19050" h="2828925">
                <a:moveTo>
                  <a:pt x="19050" y="2828925"/>
                </a:moveTo>
                <a:lnTo>
                  <a:pt x="0" y="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11" name="Graphic 1264">
            <a:extLst>
              <a:ext uri="{FF2B5EF4-FFF2-40B4-BE49-F238E27FC236}">
                <a16:creationId xmlns:a16="http://schemas.microsoft.com/office/drawing/2014/main" id="{00000000-0008-0000-0F00-00006F000000}"/>
              </a:ext>
            </a:extLst>
          </xdr:cNvPr>
          <xdr:cNvSpPr/>
        </xdr:nvSpPr>
        <xdr:spPr>
          <a:xfrm>
            <a:off x="1565275" y="46736"/>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2" name="Image 1265">
            <a:extLst>
              <a:ext uri="{FF2B5EF4-FFF2-40B4-BE49-F238E27FC236}">
                <a16:creationId xmlns:a16="http://schemas.microsoft.com/office/drawing/2014/main" id="{00000000-0008-0000-0F00-000070000000}"/>
              </a:ext>
            </a:extLst>
          </xdr:cNvPr>
          <xdr:cNvPicPr/>
        </xdr:nvPicPr>
        <xdr:blipFill>
          <a:blip xmlns:r="http://schemas.openxmlformats.org/officeDocument/2006/relationships" r:embed="rId13" cstate="print"/>
          <a:stretch>
            <a:fillRect/>
          </a:stretch>
        </xdr:blipFill>
        <xdr:spPr>
          <a:xfrm>
            <a:off x="1552575" y="21335"/>
            <a:ext cx="90804" cy="90804"/>
          </a:xfrm>
          <a:prstGeom prst="rect">
            <a:avLst/>
          </a:prstGeom>
        </xdr:spPr>
      </xdr:pic>
      <xdr:sp macro="" textlink="">
        <xdr:nvSpPr>
          <xdr:cNvPr id="113" name="Graphic 1266">
            <a:extLst>
              <a:ext uri="{FF2B5EF4-FFF2-40B4-BE49-F238E27FC236}">
                <a16:creationId xmlns:a16="http://schemas.microsoft.com/office/drawing/2014/main" id="{00000000-0008-0000-0F00-000071000000}"/>
              </a:ext>
            </a:extLst>
          </xdr:cNvPr>
          <xdr:cNvSpPr/>
        </xdr:nvSpPr>
        <xdr:spPr>
          <a:xfrm>
            <a:off x="1552575" y="2133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4" name="Graphic 1267">
            <a:extLst>
              <a:ext uri="{FF2B5EF4-FFF2-40B4-BE49-F238E27FC236}">
                <a16:creationId xmlns:a16="http://schemas.microsoft.com/office/drawing/2014/main" id="{00000000-0008-0000-0F00-000072000000}"/>
              </a:ext>
            </a:extLst>
          </xdr:cNvPr>
          <xdr:cNvSpPr/>
        </xdr:nvSpPr>
        <xdr:spPr>
          <a:xfrm>
            <a:off x="1565275" y="742061"/>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5" name="Image 1268">
            <a:extLst>
              <a:ext uri="{FF2B5EF4-FFF2-40B4-BE49-F238E27FC236}">
                <a16:creationId xmlns:a16="http://schemas.microsoft.com/office/drawing/2014/main" id="{00000000-0008-0000-0F00-000073000000}"/>
              </a:ext>
            </a:extLst>
          </xdr:cNvPr>
          <xdr:cNvPicPr/>
        </xdr:nvPicPr>
        <xdr:blipFill>
          <a:blip xmlns:r="http://schemas.openxmlformats.org/officeDocument/2006/relationships" r:embed="rId13" cstate="print"/>
          <a:stretch>
            <a:fillRect/>
          </a:stretch>
        </xdr:blipFill>
        <xdr:spPr>
          <a:xfrm>
            <a:off x="1552575" y="716661"/>
            <a:ext cx="90804" cy="90804"/>
          </a:xfrm>
          <a:prstGeom prst="rect">
            <a:avLst/>
          </a:prstGeom>
        </xdr:spPr>
      </xdr:pic>
      <xdr:sp macro="" textlink="">
        <xdr:nvSpPr>
          <xdr:cNvPr id="116" name="Graphic 1269">
            <a:extLst>
              <a:ext uri="{FF2B5EF4-FFF2-40B4-BE49-F238E27FC236}">
                <a16:creationId xmlns:a16="http://schemas.microsoft.com/office/drawing/2014/main" id="{00000000-0008-0000-0F00-000074000000}"/>
              </a:ext>
            </a:extLst>
          </xdr:cNvPr>
          <xdr:cNvSpPr/>
        </xdr:nvSpPr>
        <xdr:spPr>
          <a:xfrm>
            <a:off x="1552575" y="716661"/>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7" name="Graphic 1270">
            <a:extLst>
              <a:ext uri="{FF2B5EF4-FFF2-40B4-BE49-F238E27FC236}">
                <a16:creationId xmlns:a16="http://schemas.microsoft.com/office/drawing/2014/main" id="{00000000-0008-0000-0F00-000075000000}"/>
              </a:ext>
            </a:extLst>
          </xdr:cNvPr>
          <xdr:cNvSpPr/>
        </xdr:nvSpPr>
        <xdr:spPr>
          <a:xfrm>
            <a:off x="1574800" y="1827910"/>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8" name="Image 1271">
            <a:extLst>
              <a:ext uri="{FF2B5EF4-FFF2-40B4-BE49-F238E27FC236}">
                <a16:creationId xmlns:a16="http://schemas.microsoft.com/office/drawing/2014/main" id="{00000000-0008-0000-0F00-000076000000}"/>
              </a:ext>
            </a:extLst>
          </xdr:cNvPr>
          <xdr:cNvPicPr/>
        </xdr:nvPicPr>
        <xdr:blipFill>
          <a:blip xmlns:r="http://schemas.openxmlformats.org/officeDocument/2006/relationships" r:embed="rId14" cstate="print"/>
          <a:stretch>
            <a:fillRect/>
          </a:stretch>
        </xdr:blipFill>
        <xdr:spPr>
          <a:xfrm>
            <a:off x="1562100" y="1802510"/>
            <a:ext cx="90804" cy="90805"/>
          </a:xfrm>
          <a:prstGeom prst="rect">
            <a:avLst/>
          </a:prstGeom>
        </xdr:spPr>
      </xdr:pic>
      <xdr:sp macro="" textlink="">
        <xdr:nvSpPr>
          <xdr:cNvPr id="119" name="Graphic 1272">
            <a:extLst>
              <a:ext uri="{FF2B5EF4-FFF2-40B4-BE49-F238E27FC236}">
                <a16:creationId xmlns:a16="http://schemas.microsoft.com/office/drawing/2014/main" id="{00000000-0008-0000-0F00-000077000000}"/>
              </a:ext>
            </a:extLst>
          </xdr:cNvPr>
          <xdr:cNvSpPr/>
        </xdr:nvSpPr>
        <xdr:spPr>
          <a:xfrm>
            <a:off x="1562100" y="180251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0" name="Graphic 1273">
            <a:extLst>
              <a:ext uri="{FF2B5EF4-FFF2-40B4-BE49-F238E27FC236}">
                <a16:creationId xmlns:a16="http://schemas.microsoft.com/office/drawing/2014/main" id="{00000000-0008-0000-0F00-000078000000}"/>
              </a:ext>
            </a:extLst>
          </xdr:cNvPr>
          <xdr:cNvSpPr/>
        </xdr:nvSpPr>
        <xdr:spPr>
          <a:xfrm>
            <a:off x="1584325" y="2856610"/>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1" name="Image 1274">
            <a:extLst>
              <a:ext uri="{FF2B5EF4-FFF2-40B4-BE49-F238E27FC236}">
                <a16:creationId xmlns:a16="http://schemas.microsoft.com/office/drawing/2014/main" id="{00000000-0008-0000-0F00-000079000000}"/>
              </a:ext>
            </a:extLst>
          </xdr:cNvPr>
          <xdr:cNvPicPr/>
        </xdr:nvPicPr>
        <xdr:blipFill>
          <a:blip xmlns:r="http://schemas.openxmlformats.org/officeDocument/2006/relationships" r:embed="rId14" cstate="print"/>
          <a:stretch>
            <a:fillRect/>
          </a:stretch>
        </xdr:blipFill>
        <xdr:spPr>
          <a:xfrm>
            <a:off x="1571625" y="2831210"/>
            <a:ext cx="90804" cy="90805"/>
          </a:xfrm>
          <a:prstGeom prst="rect">
            <a:avLst/>
          </a:prstGeom>
        </xdr:spPr>
      </xdr:pic>
      <xdr:sp macro="" textlink="">
        <xdr:nvSpPr>
          <xdr:cNvPr id="122" name="Graphic 1275">
            <a:extLst>
              <a:ext uri="{FF2B5EF4-FFF2-40B4-BE49-F238E27FC236}">
                <a16:creationId xmlns:a16="http://schemas.microsoft.com/office/drawing/2014/main" id="{00000000-0008-0000-0F00-00007A000000}"/>
              </a:ext>
            </a:extLst>
          </xdr:cNvPr>
          <xdr:cNvSpPr/>
        </xdr:nvSpPr>
        <xdr:spPr>
          <a:xfrm>
            <a:off x="1571625" y="283121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3" name="Graphic 1276">
            <a:extLst>
              <a:ext uri="{FF2B5EF4-FFF2-40B4-BE49-F238E27FC236}">
                <a16:creationId xmlns:a16="http://schemas.microsoft.com/office/drawing/2014/main" id="{00000000-0008-0000-0F00-00007B000000}"/>
              </a:ext>
            </a:extLst>
          </xdr:cNvPr>
          <xdr:cNvSpPr/>
        </xdr:nvSpPr>
        <xdr:spPr>
          <a:xfrm>
            <a:off x="1290955" y="659510"/>
            <a:ext cx="1370965" cy="2371725"/>
          </a:xfrm>
          <a:custGeom>
            <a:avLst/>
            <a:gdLst/>
            <a:ahLst/>
            <a:cxnLst/>
            <a:rect l="l" t="t" r="r" b="b"/>
            <a:pathLst>
              <a:path w="1370965" h="2371725">
                <a:moveTo>
                  <a:pt x="261620" y="447040"/>
                </a:moveTo>
                <a:lnTo>
                  <a:pt x="0" y="447040"/>
                </a:lnTo>
                <a:lnTo>
                  <a:pt x="0" y="742315"/>
                </a:lnTo>
                <a:lnTo>
                  <a:pt x="261620" y="742315"/>
                </a:lnTo>
                <a:lnTo>
                  <a:pt x="261620" y="447040"/>
                </a:lnTo>
                <a:close/>
              </a:path>
              <a:path w="1370965" h="2371725">
                <a:moveTo>
                  <a:pt x="633095" y="0"/>
                </a:moveTo>
                <a:lnTo>
                  <a:pt x="371475" y="0"/>
                </a:lnTo>
                <a:lnTo>
                  <a:pt x="371475" y="295275"/>
                </a:lnTo>
                <a:lnTo>
                  <a:pt x="633095" y="295275"/>
                </a:lnTo>
                <a:lnTo>
                  <a:pt x="633095" y="0"/>
                </a:lnTo>
                <a:close/>
              </a:path>
              <a:path w="1370965" h="2371725">
                <a:moveTo>
                  <a:pt x="704215" y="2076450"/>
                </a:moveTo>
                <a:lnTo>
                  <a:pt x="442595" y="2076450"/>
                </a:lnTo>
                <a:lnTo>
                  <a:pt x="442595" y="2371725"/>
                </a:lnTo>
                <a:lnTo>
                  <a:pt x="704215" y="2371725"/>
                </a:lnTo>
                <a:lnTo>
                  <a:pt x="704215" y="2076450"/>
                </a:lnTo>
                <a:close/>
              </a:path>
              <a:path w="1370965" h="2371725">
                <a:moveTo>
                  <a:pt x="1370965" y="742315"/>
                </a:moveTo>
                <a:lnTo>
                  <a:pt x="1109345" y="742315"/>
                </a:lnTo>
                <a:lnTo>
                  <a:pt x="1109345" y="1037590"/>
                </a:lnTo>
                <a:lnTo>
                  <a:pt x="1370965" y="1037590"/>
                </a:lnTo>
                <a:lnTo>
                  <a:pt x="1370965" y="74231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4" name="Graphic 1277">
            <a:extLst>
              <a:ext uri="{FF2B5EF4-FFF2-40B4-BE49-F238E27FC236}">
                <a16:creationId xmlns:a16="http://schemas.microsoft.com/office/drawing/2014/main" id="{00000000-0008-0000-0F00-00007C000000}"/>
              </a:ext>
            </a:extLst>
          </xdr:cNvPr>
          <xdr:cNvSpPr/>
        </xdr:nvSpPr>
        <xdr:spPr>
          <a:xfrm>
            <a:off x="1574800" y="1255775"/>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25" name="Image 1278">
            <a:extLst>
              <a:ext uri="{FF2B5EF4-FFF2-40B4-BE49-F238E27FC236}">
                <a16:creationId xmlns:a16="http://schemas.microsoft.com/office/drawing/2014/main" id="{00000000-0008-0000-0F00-00007D000000}"/>
              </a:ext>
            </a:extLst>
          </xdr:cNvPr>
          <xdr:cNvPicPr/>
        </xdr:nvPicPr>
        <xdr:blipFill>
          <a:blip xmlns:r="http://schemas.openxmlformats.org/officeDocument/2006/relationships" r:embed="rId15" cstate="print"/>
          <a:stretch>
            <a:fillRect/>
          </a:stretch>
        </xdr:blipFill>
        <xdr:spPr>
          <a:xfrm>
            <a:off x="1562100" y="1230375"/>
            <a:ext cx="90804" cy="90804"/>
          </a:xfrm>
          <a:prstGeom prst="rect">
            <a:avLst/>
          </a:prstGeom>
        </xdr:spPr>
      </xdr:pic>
      <xdr:sp macro="" textlink="">
        <xdr:nvSpPr>
          <xdr:cNvPr id="126" name="Graphic 1279">
            <a:extLst>
              <a:ext uri="{FF2B5EF4-FFF2-40B4-BE49-F238E27FC236}">
                <a16:creationId xmlns:a16="http://schemas.microsoft.com/office/drawing/2014/main" id="{00000000-0008-0000-0F00-00007E000000}"/>
              </a:ext>
            </a:extLst>
          </xdr:cNvPr>
          <xdr:cNvSpPr/>
        </xdr:nvSpPr>
        <xdr:spPr>
          <a:xfrm>
            <a:off x="1562100" y="1230375"/>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27" name="Graphic 1280">
            <a:extLst>
              <a:ext uri="{FF2B5EF4-FFF2-40B4-BE49-F238E27FC236}">
                <a16:creationId xmlns:a16="http://schemas.microsoft.com/office/drawing/2014/main" id="{00000000-0008-0000-0F00-00007F000000}"/>
              </a:ext>
            </a:extLst>
          </xdr:cNvPr>
          <xdr:cNvSpPr/>
        </xdr:nvSpPr>
        <xdr:spPr>
          <a:xfrm>
            <a:off x="2365375" y="1255775"/>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28" name="Image 1281">
            <a:extLst>
              <a:ext uri="{FF2B5EF4-FFF2-40B4-BE49-F238E27FC236}">
                <a16:creationId xmlns:a16="http://schemas.microsoft.com/office/drawing/2014/main" id="{00000000-0008-0000-0F00-000080000000}"/>
              </a:ext>
            </a:extLst>
          </xdr:cNvPr>
          <xdr:cNvPicPr/>
        </xdr:nvPicPr>
        <xdr:blipFill>
          <a:blip xmlns:r="http://schemas.openxmlformats.org/officeDocument/2006/relationships" r:embed="rId15" cstate="print"/>
          <a:stretch>
            <a:fillRect/>
          </a:stretch>
        </xdr:blipFill>
        <xdr:spPr>
          <a:xfrm>
            <a:off x="2352675" y="1230375"/>
            <a:ext cx="90804" cy="90804"/>
          </a:xfrm>
          <a:prstGeom prst="rect">
            <a:avLst/>
          </a:prstGeom>
        </xdr:spPr>
      </xdr:pic>
      <xdr:sp macro="" textlink="">
        <xdr:nvSpPr>
          <xdr:cNvPr id="129" name="Graphic 1282">
            <a:extLst>
              <a:ext uri="{FF2B5EF4-FFF2-40B4-BE49-F238E27FC236}">
                <a16:creationId xmlns:a16="http://schemas.microsoft.com/office/drawing/2014/main" id="{00000000-0008-0000-0F00-000081000000}"/>
              </a:ext>
            </a:extLst>
          </xdr:cNvPr>
          <xdr:cNvSpPr/>
        </xdr:nvSpPr>
        <xdr:spPr>
          <a:xfrm>
            <a:off x="2352675" y="1230375"/>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0" name="Graphic 1283">
            <a:extLst>
              <a:ext uri="{FF2B5EF4-FFF2-40B4-BE49-F238E27FC236}">
                <a16:creationId xmlns:a16="http://schemas.microsoft.com/office/drawing/2014/main" id="{00000000-0008-0000-0F00-000082000000}"/>
              </a:ext>
            </a:extLst>
          </xdr:cNvPr>
          <xdr:cNvSpPr/>
        </xdr:nvSpPr>
        <xdr:spPr>
          <a:xfrm>
            <a:off x="1574800" y="34137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31" name="Image 1284">
            <a:extLst>
              <a:ext uri="{FF2B5EF4-FFF2-40B4-BE49-F238E27FC236}">
                <a16:creationId xmlns:a16="http://schemas.microsoft.com/office/drawing/2014/main" id="{00000000-0008-0000-0F00-000083000000}"/>
              </a:ext>
            </a:extLst>
          </xdr:cNvPr>
          <xdr:cNvPicPr/>
        </xdr:nvPicPr>
        <xdr:blipFill>
          <a:blip xmlns:r="http://schemas.openxmlformats.org/officeDocument/2006/relationships" r:embed="rId15" cstate="print"/>
          <a:stretch>
            <a:fillRect/>
          </a:stretch>
        </xdr:blipFill>
        <xdr:spPr>
          <a:xfrm>
            <a:off x="1562100" y="315975"/>
            <a:ext cx="90804" cy="90804"/>
          </a:xfrm>
          <a:prstGeom prst="rect">
            <a:avLst/>
          </a:prstGeom>
        </xdr:spPr>
      </xdr:pic>
      <xdr:sp macro="" textlink="">
        <xdr:nvSpPr>
          <xdr:cNvPr id="132" name="Graphic 1285">
            <a:extLst>
              <a:ext uri="{FF2B5EF4-FFF2-40B4-BE49-F238E27FC236}">
                <a16:creationId xmlns:a16="http://schemas.microsoft.com/office/drawing/2014/main" id="{00000000-0008-0000-0F00-000084000000}"/>
              </a:ext>
            </a:extLst>
          </xdr:cNvPr>
          <xdr:cNvSpPr/>
        </xdr:nvSpPr>
        <xdr:spPr>
          <a:xfrm>
            <a:off x="1562100" y="3159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3" name="Graphic 1286">
            <a:extLst>
              <a:ext uri="{FF2B5EF4-FFF2-40B4-BE49-F238E27FC236}">
                <a16:creationId xmlns:a16="http://schemas.microsoft.com/office/drawing/2014/main" id="{00000000-0008-0000-0F00-000085000000}"/>
              </a:ext>
            </a:extLst>
          </xdr:cNvPr>
          <xdr:cNvSpPr/>
        </xdr:nvSpPr>
        <xdr:spPr>
          <a:xfrm>
            <a:off x="271780" y="888110"/>
            <a:ext cx="2651760" cy="2143125"/>
          </a:xfrm>
          <a:custGeom>
            <a:avLst/>
            <a:gdLst/>
            <a:ahLst/>
            <a:cxnLst/>
            <a:rect l="l" t="t" r="r" b="b"/>
            <a:pathLst>
              <a:path w="2651760" h="2143125">
                <a:moveTo>
                  <a:pt x="261620" y="0"/>
                </a:moveTo>
                <a:lnTo>
                  <a:pt x="0" y="0"/>
                </a:lnTo>
                <a:lnTo>
                  <a:pt x="0" y="295275"/>
                </a:lnTo>
                <a:lnTo>
                  <a:pt x="261620" y="295275"/>
                </a:lnTo>
                <a:lnTo>
                  <a:pt x="261620" y="0"/>
                </a:lnTo>
                <a:close/>
              </a:path>
              <a:path w="2651760" h="2143125">
                <a:moveTo>
                  <a:pt x="1228090" y="1847850"/>
                </a:moveTo>
                <a:lnTo>
                  <a:pt x="966470" y="1847850"/>
                </a:lnTo>
                <a:lnTo>
                  <a:pt x="966470" y="2143125"/>
                </a:lnTo>
                <a:lnTo>
                  <a:pt x="1228090" y="2143125"/>
                </a:lnTo>
                <a:lnTo>
                  <a:pt x="1228090" y="1847850"/>
                </a:lnTo>
                <a:close/>
              </a:path>
              <a:path w="2651760" h="2143125">
                <a:moveTo>
                  <a:pt x="1652270" y="833120"/>
                </a:moveTo>
                <a:lnTo>
                  <a:pt x="1390650" y="833120"/>
                </a:lnTo>
                <a:lnTo>
                  <a:pt x="1390650" y="1128395"/>
                </a:lnTo>
                <a:lnTo>
                  <a:pt x="1652270" y="1128395"/>
                </a:lnTo>
                <a:lnTo>
                  <a:pt x="1652270" y="833120"/>
                </a:lnTo>
                <a:close/>
              </a:path>
              <a:path w="2651760" h="2143125">
                <a:moveTo>
                  <a:pt x="2651760" y="0"/>
                </a:moveTo>
                <a:lnTo>
                  <a:pt x="2390140" y="0"/>
                </a:lnTo>
                <a:lnTo>
                  <a:pt x="2390140" y="295275"/>
                </a:lnTo>
                <a:lnTo>
                  <a:pt x="2651760" y="295275"/>
                </a:lnTo>
                <a:lnTo>
                  <a:pt x="265176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4" name="Graphic 1287">
            <a:extLst>
              <a:ext uri="{FF2B5EF4-FFF2-40B4-BE49-F238E27FC236}">
                <a16:creationId xmlns:a16="http://schemas.microsoft.com/office/drawing/2014/main" id="{00000000-0008-0000-0F00-000086000000}"/>
              </a:ext>
            </a:extLst>
          </xdr:cNvPr>
          <xdr:cNvSpPr/>
        </xdr:nvSpPr>
        <xdr:spPr>
          <a:xfrm>
            <a:off x="1619250" y="1268475"/>
            <a:ext cx="781050" cy="1270"/>
          </a:xfrm>
          <a:custGeom>
            <a:avLst/>
            <a:gdLst/>
            <a:ahLst/>
            <a:cxnLst/>
            <a:rect l="l" t="t" r="r" b="b"/>
            <a:pathLst>
              <a:path w="781050">
                <a:moveTo>
                  <a:pt x="0" y="0"/>
                </a:moveTo>
                <a:lnTo>
                  <a:pt x="781050" y="0"/>
                </a:lnTo>
              </a:path>
            </a:pathLst>
          </a:custGeom>
          <a:ln w="1270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135" name="Textbox 1288">
            <a:extLst>
              <a:ext uri="{FF2B5EF4-FFF2-40B4-BE49-F238E27FC236}">
                <a16:creationId xmlns:a16="http://schemas.microsoft.com/office/drawing/2014/main" id="{00000000-0008-0000-0F00-000087000000}"/>
              </a:ext>
            </a:extLst>
          </xdr:cNvPr>
          <xdr:cNvSpPr txBox="1"/>
        </xdr:nvSpPr>
        <xdr:spPr>
          <a:xfrm>
            <a:off x="1329563" y="94488"/>
            <a:ext cx="8128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Y</a:t>
            </a:r>
            <a:endParaRPr lang="en-US" sz="1100">
              <a:effectLst/>
              <a:latin typeface="Carlito"/>
              <a:ea typeface="Carlito"/>
              <a:cs typeface="Carlito"/>
            </a:endParaRPr>
          </a:p>
        </xdr:txBody>
      </xdr:sp>
      <xdr:sp macro="" textlink="">
        <xdr:nvSpPr>
          <xdr:cNvPr id="136" name="Textbox 1289">
            <a:extLst>
              <a:ext uri="{FF2B5EF4-FFF2-40B4-BE49-F238E27FC236}">
                <a16:creationId xmlns:a16="http://schemas.microsoft.com/office/drawing/2014/main" id="{00000000-0008-0000-0F00-000088000000}"/>
              </a:ext>
            </a:extLst>
          </xdr:cNvPr>
          <xdr:cNvSpPr txBox="1"/>
        </xdr:nvSpPr>
        <xdr:spPr>
          <a:xfrm>
            <a:off x="1755013"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37" name="Textbox 1290">
            <a:extLst>
              <a:ext uri="{FF2B5EF4-FFF2-40B4-BE49-F238E27FC236}">
                <a16:creationId xmlns:a16="http://schemas.microsoft.com/office/drawing/2014/main" id="{00000000-0008-0000-0F00-000089000000}"/>
              </a:ext>
            </a:extLst>
          </xdr:cNvPr>
          <xdr:cNvSpPr txBox="1"/>
        </xdr:nvSpPr>
        <xdr:spPr>
          <a:xfrm>
            <a:off x="2940685" y="585216"/>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138" name="Textbox 1291">
            <a:extLst>
              <a:ext uri="{FF2B5EF4-FFF2-40B4-BE49-F238E27FC236}">
                <a16:creationId xmlns:a16="http://schemas.microsoft.com/office/drawing/2014/main" id="{00000000-0008-0000-0F00-00008A000000}"/>
              </a:ext>
            </a:extLst>
          </xdr:cNvPr>
          <xdr:cNvSpPr txBox="1"/>
        </xdr:nvSpPr>
        <xdr:spPr>
          <a:xfrm>
            <a:off x="1755013" y="733425"/>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39" name="Textbox 1292">
            <a:extLst>
              <a:ext uri="{FF2B5EF4-FFF2-40B4-BE49-F238E27FC236}">
                <a16:creationId xmlns:a16="http://schemas.microsoft.com/office/drawing/2014/main" id="{00000000-0008-0000-0F00-00008B000000}"/>
              </a:ext>
            </a:extLst>
          </xdr:cNvPr>
          <xdr:cNvSpPr txBox="1"/>
        </xdr:nvSpPr>
        <xdr:spPr>
          <a:xfrm>
            <a:off x="363347" y="962025"/>
            <a:ext cx="1403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W</a:t>
            </a:r>
            <a:endParaRPr lang="en-US" sz="1100">
              <a:effectLst/>
              <a:latin typeface="Carlito"/>
              <a:ea typeface="Carlito"/>
              <a:cs typeface="Carlito"/>
            </a:endParaRPr>
          </a:p>
        </xdr:txBody>
      </xdr:sp>
      <xdr:sp macro="" textlink="">
        <xdr:nvSpPr>
          <xdr:cNvPr id="140" name="Textbox 1293">
            <a:extLst>
              <a:ext uri="{FF2B5EF4-FFF2-40B4-BE49-F238E27FC236}">
                <a16:creationId xmlns:a16="http://schemas.microsoft.com/office/drawing/2014/main" id="{00000000-0008-0000-0F00-00008C000000}"/>
              </a:ext>
            </a:extLst>
          </xdr:cNvPr>
          <xdr:cNvSpPr txBox="1"/>
        </xdr:nvSpPr>
        <xdr:spPr>
          <a:xfrm>
            <a:off x="2754757" y="962025"/>
            <a:ext cx="72390"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L</a:t>
            </a:r>
            <a:endParaRPr lang="en-US" sz="1100">
              <a:effectLst/>
              <a:latin typeface="Carlito"/>
              <a:ea typeface="Carlito"/>
              <a:cs typeface="Carlito"/>
            </a:endParaRPr>
          </a:p>
        </xdr:txBody>
      </xdr:sp>
      <xdr:sp macro="" textlink="">
        <xdr:nvSpPr>
          <xdr:cNvPr id="141" name="Textbox 1294">
            <a:extLst>
              <a:ext uri="{FF2B5EF4-FFF2-40B4-BE49-F238E27FC236}">
                <a16:creationId xmlns:a16="http://schemas.microsoft.com/office/drawing/2014/main" id="{00000000-0008-0000-0F00-00008D000000}"/>
              </a:ext>
            </a:extLst>
          </xdr:cNvPr>
          <xdr:cNvSpPr txBox="1"/>
        </xdr:nvSpPr>
        <xdr:spPr>
          <a:xfrm>
            <a:off x="1382902" y="1179957"/>
            <a:ext cx="85725"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P</a:t>
            </a:r>
            <a:endParaRPr lang="en-US" sz="1100">
              <a:effectLst/>
              <a:latin typeface="Carlito"/>
              <a:ea typeface="Carlito"/>
              <a:cs typeface="Carlito"/>
            </a:endParaRPr>
          </a:p>
        </xdr:txBody>
      </xdr:sp>
      <xdr:sp macro="" textlink="">
        <xdr:nvSpPr>
          <xdr:cNvPr id="142" name="Textbox 1295">
            <a:extLst>
              <a:ext uri="{FF2B5EF4-FFF2-40B4-BE49-F238E27FC236}">
                <a16:creationId xmlns:a16="http://schemas.microsoft.com/office/drawing/2014/main" id="{00000000-0008-0000-0F00-00008E000000}"/>
              </a:ext>
            </a:extLst>
          </xdr:cNvPr>
          <xdr:cNvSpPr txBox="1"/>
        </xdr:nvSpPr>
        <xdr:spPr>
          <a:xfrm>
            <a:off x="2492629" y="1475613"/>
            <a:ext cx="107314"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Q</a:t>
            </a:r>
            <a:endParaRPr lang="en-US" sz="1100">
              <a:effectLst/>
              <a:latin typeface="Carlito"/>
              <a:ea typeface="Carlito"/>
              <a:cs typeface="Carlito"/>
            </a:endParaRPr>
          </a:p>
        </xdr:txBody>
      </xdr:sp>
      <xdr:sp macro="" textlink="">
        <xdr:nvSpPr>
          <xdr:cNvPr id="143" name="Textbox 1296">
            <a:extLst>
              <a:ext uri="{FF2B5EF4-FFF2-40B4-BE49-F238E27FC236}">
                <a16:creationId xmlns:a16="http://schemas.microsoft.com/office/drawing/2014/main" id="{00000000-0008-0000-0F00-00008F000000}"/>
              </a:ext>
            </a:extLst>
          </xdr:cNvPr>
          <xdr:cNvSpPr txBox="1"/>
        </xdr:nvSpPr>
        <xdr:spPr>
          <a:xfrm>
            <a:off x="1755013" y="1795652"/>
            <a:ext cx="8953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144" name="Textbox 1297">
            <a:extLst>
              <a:ext uri="{FF2B5EF4-FFF2-40B4-BE49-F238E27FC236}">
                <a16:creationId xmlns:a16="http://schemas.microsoft.com/office/drawing/2014/main" id="{00000000-0008-0000-0F00-000090000000}"/>
              </a:ext>
            </a:extLst>
          </xdr:cNvPr>
          <xdr:cNvSpPr txBox="1"/>
        </xdr:nvSpPr>
        <xdr:spPr>
          <a:xfrm>
            <a:off x="1329563" y="2809367"/>
            <a:ext cx="85725"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X</a:t>
            </a:r>
            <a:endParaRPr lang="en-US" sz="1100">
              <a:effectLst/>
              <a:latin typeface="Carlito"/>
              <a:ea typeface="Carlito"/>
              <a:cs typeface="Carlito"/>
            </a:endParaRPr>
          </a:p>
        </xdr:txBody>
      </xdr:sp>
      <xdr:sp macro="" textlink="">
        <xdr:nvSpPr>
          <xdr:cNvPr id="145" name="Textbox 1298">
            <a:extLst>
              <a:ext uri="{FF2B5EF4-FFF2-40B4-BE49-F238E27FC236}">
                <a16:creationId xmlns:a16="http://schemas.microsoft.com/office/drawing/2014/main" id="{00000000-0008-0000-0F00-000091000000}"/>
              </a:ext>
            </a:extLst>
          </xdr:cNvPr>
          <xdr:cNvSpPr txBox="1"/>
        </xdr:nvSpPr>
        <xdr:spPr>
          <a:xfrm>
            <a:off x="1825117" y="2809367"/>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297180</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SpPr/>
      </xdr:nvSpPr>
      <xdr:spPr>
        <a:xfrm>
          <a:off x="0" y="0"/>
          <a:ext cx="76200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20</xdr:col>
      <xdr:colOff>320040</xdr:colOff>
      <xdr:row>0</xdr:row>
      <xdr:rowOff>259081</xdr:rowOff>
    </xdr:from>
    <xdr:to>
      <xdr:col>23</xdr:col>
      <xdr:colOff>579120</xdr:colOff>
      <xdr:row>12</xdr:row>
      <xdr:rowOff>60960</xdr:rowOff>
    </xdr:to>
    <xdr:grpSp>
      <xdr:nvGrpSpPr>
        <xdr:cNvPr id="3" name="Group 2">
          <a:extLst>
            <a:ext uri="{FF2B5EF4-FFF2-40B4-BE49-F238E27FC236}">
              <a16:creationId xmlns:a16="http://schemas.microsoft.com/office/drawing/2014/main" id="{00000000-0008-0000-1000-000003000000}"/>
            </a:ext>
          </a:extLst>
        </xdr:cNvPr>
        <xdr:cNvGrpSpPr>
          <a:grpSpLocks/>
        </xdr:cNvGrpSpPr>
      </xdr:nvGrpSpPr>
      <xdr:grpSpPr>
        <a:xfrm>
          <a:off x="8420100" y="259081"/>
          <a:ext cx="2087880" cy="2080259"/>
          <a:chOff x="0" y="0"/>
          <a:chExt cx="3524250" cy="3863213"/>
        </a:xfrm>
      </xdr:grpSpPr>
      <xdr:sp macro="" textlink="">
        <xdr:nvSpPr>
          <xdr:cNvPr id="4" name="Graphic 349">
            <a:extLst>
              <a:ext uri="{FF2B5EF4-FFF2-40B4-BE49-F238E27FC236}">
                <a16:creationId xmlns:a16="http://schemas.microsoft.com/office/drawing/2014/main" id="{00000000-0008-0000-1000-000004000000}"/>
              </a:ext>
            </a:extLst>
          </xdr:cNvPr>
          <xdr:cNvSpPr/>
        </xdr:nvSpPr>
        <xdr:spPr>
          <a:xfrm>
            <a:off x="590972" y="1037522"/>
            <a:ext cx="2289810" cy="1846580"/>
          </a:xfrm>
          <a:custGeom>
            <a:avLst/>
            <a:gdLst/>
            <a:ahLst/>
            <a:cxnLst/>
            <a:rect l="l" t="t" r="r" b="b"/>
            <a:pathLst>
              <a:path w="2289810" h="1846580">
                <a:moveTo>
                  <a:pt x="499018" y="0"/>
                </a:moveTo>
                <a:lnTo>
                  <a:pt x="454931" y="8130"/>
                </a:lnTo>
                <a:lnTo>
                  <a:pt x="413517" y="24419"/>
                </a:lnTo>
                <a:lnTo>
                  <a:pt x="375956" y="48269"/>
                </a:lnTo>
                <a:lnTo>
                  <a:pt x="343423" y="79081"/>
                </a:lnTo>
                <a:lnTo>
                  <a:pt x="317097" y="116257"/>
                </a:lnTo>
                <a:lnTo>
                  <a:pt x="298154" y="159198"/>
                </a:lnTo>
                <a:lnTo>
                  <a:pt x="10626" y="1041086"/>
                </a:lnTo>
                <a:lnTo>
                  <a:pt x="639" y="1086949"/>
                </a:lnTo>
                <a:lnTo>
                  <a:pt x="0" y="1132504"/>
                </a:lnTo>
                <a:lnTo>
                  <a:pt x="8114" y="1176574"/>
                </a:lnTo>
                <a:lnTo>
                  <a:pt x="24389" y="1217981"/>
                </a:lnTo>
                <a:lnTo>
                  <a:pt x="48231" y="1255549"/>
                </a:lnTo>
                <a:lnTo>
                  <a:pt x="79045" y="1288099"/>
                </a:lnTo>
                <a:lnTo>
                  <a:pt x="116238" y="1314455"/>
                </a:lnTo>
                <a:lnTo>
                  <a:pt x="159216" y="1333440"/>
                </a:lnTo>
                <a:lnTo>
                  <a:pt x="1699091" y="1835471"/>
                </a:lnTo>
                <a:lnTo>
                  <a:pt x="1744996" y="1845453"/>
                </a:lnTo>
                <a:lnTo>
                  <a:pt x="1790580" y="1846079"/>
                </a:lnTo>
                <a:lnTo>
                  <a:pt x="1834668" y="1837949"/>
                </a:lnTo>
                <a:lnTo>
                  <a:pt x="1876081" y="1821660"/>
                </a:lnTo>
                <a:lnTo>
                  <a:pt x="1913643" y="1797810"/>
                </a:lnTo>
                <a:lnTo>
                  <a:pt x="1946175" y="1766998"/>
                </a:lnTo>
                <a:lnTo>
                  <a:pt x="1972502" y="1729822"/>
                </a:lnTo>
                <a:lnTo>
                  <a:pt x="1991445" y="1686881"/>
                </a:lnTo>
                <a:lnTo>
                  <a:pt x="2278973" y="804993"/>
                </a:lnTo>
                <a:lnTo>
                  <a:pt x="2288960" y="759130"/>
                </a:lnTo>
                <a:lnTo>
                  <a:pt x="2289599" y="713575"/>
                </a:lnTo>
                <a:lnTo>
                  <a:pt x="2281484" y="669505"/>
                </a:lnTo>
                <a:lnTo>
                  <a:pt x="2265209" y="628098"/>
                </a:lnTo>
                <a:lnTo>
                  <a:pt x="2241368" y="590530"/>
                </a:lnTo>
                <a:lnTo>
                  <a:pt x="2210554" y="557980"/>
                </a:lnTo>
                <a:lnTo>
                  <a:pt x="2173361" y="531624"/>
                </a:lnTo>
                <a:lnTo>
                  <a:pt x="2130383" y="512639"/>
                </a:lnTo>
                <a:lnTo>
                  <a:pt x="590508" y="10608"/>
                </a:lnTo>
                <a:lnTo>
                  <a:pt x="544603" y="626"/>
                </a:lnTo>
                <a:lnTo>
                  <a:pt x="499018"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 name="Graphic 350">
            <a:extLst>
              <a:ext uri="{FF2B5EF4-FFF2-40B4-BE49-F238E27FC236}">
                <a16:creationId xmlns:a16="http://schemas.microsoft.com/office/drawing/2014/main" id="{00000000-0008-0000-1000-000005000000}"/>
              </a:ext>
            </a:extLst>
          </xdr:cNvPr>
          <xdr:cNvSpPr/>
        </xdr:nvSpPr>
        <xdr:spPr>
          <a:xfrm>
            <a:off x="0" y="1037522"/>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297"/>
                </a:moveTo>
                <a:lnTo>
                  <a:pt x="668019" y="824297"/>
                </a:lnTo>
              </a:path>
              <a:path w="3524250" h="1846580">
                <a:moveTo>
                  <a:pt x="167005" y="911927"/>
                </a:moveTo>
                <a:lnTo>
                  <a:pt x="524510" y="911927"/>
                </a:lnTo>
              </a:path>
              <a:path w="3524250" h="1846580">
                <a:moveTo>
                  <a:pt x="286385" y="994477"/>
                </a:moveTo>
                <a:lnTo>
                  <a:pt x="405765" y="994477"/>
                </a:lnTo>
              </a:path>
              <a:path w="3524250" h="1846580">
                <a:moveTo>
                  <a:pt x="2856230" y="832552"/>
                </a:moveTo>
                <a:lnTo>
                  <a:pt x="3524250" y="832552"/>
                </a:lnTo>
              </a:path>
              <a:path w="3524250" h="1846580">
                <a:moveTo>
                  <a:pt x="3023235" y="920182"/>
                </a:moveTo>
                <a:lnTo>
                  <a:pt x="3380740" y="920182"/>
                </a:lnTo>
              </a:path>
              <a:path w="3524250" h="1846580">
                <a:moveTo>
                  <a:pt x="3142615" y="1002732"/>
                </a:moveTo>
                <a:lnTo>
                  <a:pt x="3261995" y="1002732"/>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 name="Graphic 351">
            <a:extLst>
              <a:ext uri="{FF2B5EF4-FFF2-40B4-BE49-F238E27FC236}">
                <a16:creationId xmlns:a16="http://schemas.microsoft.com/office/drawing/2014/main" id="{00000000-0008-0000-1000-000006000000}"/>
              </a:ext>
            </a:extLst>
          </xdr:cNvPr>
          <xdr:cNvSpPr/>
        </xdr:nvSpPr>
        <xdr:spPr>
          <a:xfrm>
            <a:off x="1654810" y="1958339"/>
            <a:ext cx="90805" cy="90805"/>
          </a:xfrm>
          <a:custGeom>
            <a:avLst/>
            <a:gdLst/>
            <a:ahLst/>
            <a:cxnLst/>
            <a:rect l="l" t="t" r="r" b="b"/>
            <a:pathLst>
              <a:path w="90805" h="90805">
                <a:moveTo>
                  <a:pt x="45466" y="0"/>
                </a:moveTo>
                <a:lnTo>
                  <a:pt x="27753" y="3565"/>
                </a:lnTo>
                <a:lnTo>
                  <a:pt x="13303" y="13287"/>
                </a:lnTo>
                <a:lnTo>
                  <a:pt x="3567" y="27699"/>
                </a:lnTo>
                <a:lnTo>
                  <a:pt x="0" y="45338"/>
                </a:lnTo>
                <a:lnTo>
                  <a:pt x="3567" y="63051"/>
                </a:lnTo>
                <a:lnTo>
                  <a:pt x="13303" y="77501"/>
                </a:lnTo>
                <a:lnTo>
                  <a:pt x="27753" y="87237"/>
                </a:lnTo>
                <a:lnTo>
                  <a:pt x="45466" y="90804"/>
                </a:lnTo>
                <a:lnTo>
                  <a:pt x="63105" y="87237"/>
                </a:lnTo>
                <a:lnTo>
                  <a:pt x="77517" y="77501"/>
                </a:lnTo>
                <a:lnTo>
                  <a:pt x="87239" y="63051"/>
                </a:lnTo>
                <a:lnTo>
                  <a:pt x="90805" y="45338"/>
                </a:lnTo>
                <a:lnTo>
                  <a:pt x="87239" y="27699"/>
                </a:lnTo>
                <a:lnTo>
                  <a:pt x="77517" y="13287"/>
                </a:lnTo>
                <a:lnTo>
                  <a:pt x="63105" y="3565"/>
                </a:lnTo>
                <a:lnTo>
                  <a:pt x="45466"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7" name="Image 352">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2" cstate="print"/>
          <a:stretch>
            <a:fillRect/>
          </a:stretch>
        </xdr:blipFill>
        <xdr:spPr>
          <a:xfrm>
            <a:off x="1642110" y="1932939"/>
            <a:ext cx="90805" cy="90805"/>
          </a:xfrm>
          <a:prstGeom prst="rect">
            <a:avLst/>
          </a:prstGeom>
        </xdr:spPr>
      </xdr:pic>
      <xdr:sp macro="" textlink="">
        <xdr:nvSpPr>
          <xdr:cNvPr id="8" name="Graphic 353">
            <a:extLst>
              <a:ext uri="{FF2B5EF4-FFF2-40B4-BE49-F238E27FC236}">
                <a16:creationId xmlns:a16="http://schemas.microsoft.com/office/drawing/2014/main" id="{00000000-0008-0000-1000-000008000000}"/>
              </a:ext>
            </a:extLst>
          </xdr:cNvPr>
          <xdr:cNvSpPr/>
        </xdr:nvSpPr>
        <xdr:spPr>
          <a:xfrm>
            <a:off x="1642110" y="1932939"/>
            <a:ext cx="90805" cy="90805"/>
          </a:xfrm>
          <a:custGeom>
            <a:avLst/>
            <a:gdLst/>
            <a:ahLst/>
            <a:cxnLst/>
            <a:rect l="l" t="t" r="r" b="b"/>
            <a:pathLst>
              <a:path w="90805" h="90805">
                <a:moveTo>
                  <a:pt x="45466" y="0"/>
                </a:moveTo>
                <a:lnTo>
                  <a:pt x="27753" y="3565"/>
                </a:lnTo>
                <a:lnTo>
                  <a:pt x="13303" y="13287"/>
                </a:lnTo>
                <a:lnTo>
                  <a:pt x="3567" y="27699"/>
                </a:lnTo>
                <a:lnTo>
                  <a:pt x="0" y="45338"/>
                </a:lnTo>
                <a:lnTo>
                  <a:pt x="3567" y="63051"/>
                </a:lnTo>
                <a:lnTo>
                  <a:pt x="13303" y="77501"/>
                </a:lnTo>
                <a:lnTo>
                  <a:pt x="27753" y="87237"/>
                </a:lnTo>
                <a:lnTo>
                  <a:pt x="45466" y="90804"/>
                </a:lnTo>
                <a:lnTo>
                  <a:pt x="63105" y="87237"/>
                </a:lnTo>
                <a:lnTo>
                  <a:pt x="77517" y="77501"/>
                </a:lnTo>
                <a:lnTo>
                  <a:pt x="87239" y="63051"/>
                </a:lnTo>
                <a:lnTo>
                  <a:pt x="90805" y="45338"/>
                </a:lnTo>
                <a:lnTo>
                  <a:pt x="87239" y="27699"/>
                </a:lnTo>
                <a:lnTo>
                  <a:pt x="77517" y="13287"/>
                </a:lnTo>
                <a:lnTo>
                  <a:pt x="63105" y="3565"/>
                </a:lnTo>
                <a:lnTo>
                  <a:pt x="45466"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 name="Graphic 354">
            <a:extLst>
              <a:ext uri="{FF2B5EF4-FFF2-40B4-BE49-F238E27FC236}">
                <a16:creationId xmlns:a16="http://schemas.microsoft.com/office/drawing/2014/main" id="{00000000-0008-0000-1000-000009000000}"/>
              </a:ext>
            </a:extLst>
          </xdr:cNvPr>
          <xdr:cNvSpPr/>
        </xdr:nvSpPr>
        <xdr:spPr>
          <a:xfrm>
            <a:off x="1296669" y="1840229"/>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 name="Graphic 355">
            <a:extLst>
              <a:ext uri="{FF2B5EF4-FFF2-40B4-BE49-F238E27FC236}">
                <a16:creationId xmlns:a16="http://schemas.microsoft.com/office/drawing/2014/main" id="{00000000-0008-0000-1000-00000A000000}"/>
              </a:ext>
            </a:extLst>
          </xdr:cNvPr>
          <xdr:cNvSpPr/>
        </xdr:nvSpPr>
        <xdr:spPr>
          <a:xfrm>
            <a:off x="1547494" y="228917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5" y="45338"/>
                </a:lnTo>
                <a:lnTo>
                  <a:pt x="87237" y="27699"/>
                </a:lnTo>
                <a:lnTo>
                  <a:pt x="77501" y="13287"/>
                </a:lnTo>
                <a:lnTo>
                  <a:pt x="63051" y="3565"/>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11" name="Image 356">
            <a:extLst>
              <a:ext uri="{FF2B5EF4-FFF2-40B4-BE49-F238E27FC236}">
                <a16:creationId xmlns:a16="http://schemas.microsoft.com/office/drawing/2014/main" id="{00000000-0008-0000-1000-00000B000000}"/>
              </a:ext>
            </a:extLst>
          </xdr:cNvPr>
          <xdr:cNvPicPr/>
        </xdr:nvPicPr>
        <xdr:blipFill>
          <a:blip xmlns:r="http://schemas.openxmlformats.org/officeDocument/2006/relationships" r:embed="rId3" cstate="print"/>
          <a:stretch>
            <a:fillRect/>
          </a:stretch>
        </xdr:blipFill>
        <xdr:spPr>
          <a:xfrm>
            <a:off x="1534794" y="2263775"/>
            <a:ext cx="90805" cy="90805"/>
          </a:xfrm>
          <a:prstGeom prst="rect">
            <a:avLst/>
          </a:prstGeom>
        </xdr:spPr>
      </xdr:pic>
      <xdr:sp macro="" textlink="">
        <xdr:nvSpPr>
          <xdr:cNvPr id="12" name="Graphic 357">
            <a:extLst>
              <a:ext uri="{FF2B5EF4-FFF2-40B4-BE49-F238E27FC236}">
                <a16:creationId xmlns:a16="http://schemas.microsoft.com/office/drawing/2014/main" id="{00000000-0008-0000-1000-00000C000000}"/>
              </a:ext>
            </a:extLst>
          </xdr:cNvPr>
          <xdr:cNvSpPr/>
        </xdr:nvSpPr>
        <xdr:spPr>
          <a:xfrm>
            <a:off x="1534794" y="22637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5" y="45338"/>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3" name="Graphic 358">
            <a:extLst>
              <a:ext uri="{FF2B5EF4-FFF2-40B4-BE49-F238E27FC236}">
                <a16:creationId xmlns:a16="http://schemas.microsoft.com/office/drawing/2014/main" id="{00000000-0008-0000-1000-00000D000000}"/>
              </a:ext>
            </a:extLst>
          </xdr:cNvPr>
          <xdr:cNvSpPr/>
        </xdr:nvSpPr>
        <xdr:spPr>
          <a:xfrm>
            <a:off x="1205864" y="2164079"/>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 name="Graphic 359">
            <a:extLst>
              <a:ext uri="{FF2B5EF4-FFF2-40B4-BE49-F238E27FC236}">
                <a16:creationId xmlns:a16="http://schemas.microsoft.com/office/drawing/2014/main" id="{00000000-0008-0000-1000-00000E000000}"/>
              </a:ext>
            </a:extLst>
          </xdr:cNvPr>
          <xdr:cNvSpPr/>
        </xdr:nvSpPr>
        <xdr:spPr>
          <a:xfrm>
            <a:off x="2132329" y="22891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15" name="Image 360">
            <a:extLst>
              <a:ext uri="{FF2B5EF4-FFF2-40B4-BE49-F238E27FC236}">
                <a16:creationId xmlns:a16="http://schemas.microsoft.com/office/drawing/2014/main" id="{00000000-0008-0000-1000-00000F000000}"/>
              </a:ext>
            </a:extLst>
          </xdr:cNvPr>
          <xdr:cNvPicPr/>
        </xdr:nvPicPr>
        <xdr:blipFill>
          <a:blip xmlns:r="http://schemas.openxmlformats.org/officeDocument/2006/relationships" r:embed="rId4" cstate="print"/>
          <a:stretch>
            <a:fillRect/>
          </a:stretch>
        </xdr:blipFill>
        <xdr:spPr>
          <a:xfrm>
            <a:off x="2119629" y="2263775"/>
            <a:ext cx="90804" cy="90805"/>
          </a:xfrm>
          <a:prstGeom prst="rect">
            <a:avLst/>
          </a:prstGeom>
        </xdr:spPr>
      </xdr:pic>
      <xdr:sp macro="" textlink="">
        <xdr:nvSpPr>
          <xdr:cNvPr id="16" name="Graphic 361">
            <a:extLst>
              <a:ext uri="{FF2B5EF4-FFF2-40B4-BE49-F238E27FC236}">
                <a16:creationId xmlns:a16="http://schemas.microsoft.com/office/drawing/2014/main" id="{00000000-0008-0000-1000-000010000000}"/>
              </a:ext>
            </a:extLst>
          </xdr:cNvPr>
          <xdr:cNvSpPr/>
        </xdr:nvSpPr>
        <xdr:spPr>
          <a:xfrm>
            <a:off x="2119629" y="22637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7" name="Graphic 362">
            <a:extLst>
              <a:ext uri="{FF2B5EF4-FFF2-40B4-BE49-F238E27FC236}">
                <a16:creationId xmlns:a16="http://schemas.microsoft.com/office/drawing/2014/main" id="{00000000-0008-0000-1000-000011000000}"/>
              </a:ext>
            </a:extLst>
          </xdr:cNvPr>
          <xdr:cNvSpPr/>
        </xdr:nvSpPr>
        <xdr:spPr>
          <a:xfrm>
            <a:off x="2202179" y="2409189"/>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 name="Graphic 363">
            <a:extLst>
              <a:ext uri="{FF2B5EF4-FFF2-40B4-BE49-F238E27FC236}">
                <a16:creationId xmlns:a16="http://schemas.microsoft.com/office/drawing/2014/main" id="{00000000-0008-0000-1000-000012000000}"/>
              </a:ext>
            </a:extLst>
          </xdr:cNvPr>
          <xdr:cNvSpPr/>
        </xdr:nvSpPr>
        <xdr:spPr>
          <a:xfrm>
            <a:off x="2133600" y="52196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9" name="Image 364">
            <a:extLst>
              <a:ext uri="{FF2B5EF4-FFF2-40B4-BE49-F238E27FC236}">
                <a16:creationId xmlns:a16="http://schemas.microsoft.com/office/drawing/2014/main" id="{00000000-0008-0000-1000-000013000000}"/>
              </a:ext>
            </a:extLst>
          </xdr:cNvPr>
          <xdr:cNvPicPr/>
        </xdr:nvPicPr>
        <xdr:blipFill>
          <a:blip xmlns:r="http://schemas.openxmlformats.org/officeDocument/2006/relationships" r:embed="rId5" cstate="print"/>
          <a:stretch>
            <a:fillRect/>
          </a:stretch>
        </xdr:blipFill>
        <xdr:spPr>
          <a:xfrm>
            <a:off x="2120900" y="496569"/>
            <a:ext cx="90804" cy="90805"/>
          </a:xfrm>
          <a:prstGeom prst="rect">
            <a:avLst/>
          </a:prstGeom>
        </xdr:spPr>
      </xdr:pic>
      <xdr:sp macro="" textlink="">
        <xdr:nvSpPr>
          <xdr:cNvPr id="20" name="Graphic 365">
            <a:extLst>
              <a:ext uri="{FF2B5EF4-FFF2-40B4-BE49-F238E27FC236}">
                <a16:creationId xmlns:a16="http://schemas.microsoft.com/office/drawing/2014/main" id="{00000000-0008-0000-1000-000014000000}"/>
              </a:ext>
            </a:extLst>
          </xdr:cNvPr>
          <xdr:cNvSpPr/>
        </xdr:nvSpPr>
        <xdr:spPr>
          <a:xfrm>
            <a:off x="2120900" y="49656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1" name="Graphic 366">
            <a:extLst>
              <a:ext uri="{FF2B5EF4-FFF2-40B4-BE49-F238E27FC236}">
                <a16:creationId xmlns:a16="http://schemas.microsoft.com/office/drawing/2014/main" id="{00000000-0008-0000-1000-000015000000}"/>
              </a:ext>
            </a:extLst>
          </xdr:cNvPr>
          <xdr:cNvSpPr/>
        </xdr:nvSpPr>
        <xdr:spPr>
          <a:xfrm>
            <a:off x="1118742" y="0"/>
            <a:ext cx="1228725" cy="3713479"/>
          </a:xfrm>
          <a:custGeom>
            <a:avLst/>
            <a:gdLst/>
            <a:ahLst/>
            <a:cxnLst/>
            <a:rect l="l" t="t" r="r" b="b"/>
            <a:pathLst>
              <a:path w="1228725" h="3713479">
                <a:moveTo>
                  <a:pt x="1185984" y="70476"/>
                </a:moveTo>
                <a:lnTo>
                  <a:pt x="1178178" y="94741"/>
                </a:lnTo>
                <a:lnTo>
                  <a:pt x="1177036" y="98043"/>
                </a:lnTo>
                <a:lnTo>
                  <a:pt x="1178940" y="101600"/>
                </a:lnTo>
                <a:lnTo>
                  <a:pt x="1182242" y="102742"/>
                </a:lnTo>
                <a:lnTo>
                  <a:pt x="1185545" y="103758"/>
                </a:lnTo>
                <a:lnTo>
                  <a:pt x="1189227" y="101980"/>
                </a:lnTo>
                <a:lnTo>
                  <a:pt x="1190244" y="98551"/>
                </a:lnTo>
                <a:lnTo>
                  <a:pt x="1198045" y="74384"/>
                </a:lnTo>
                <a:lnTo>
                  <a:pt x="1185984" y="70476"/>
                </a:lnTo>
                <a:close/>
              </a:path>
              <a:path w="1228725" h="3713479">
                <a:moveTo>
                  <a:pt x="1223642" y="53339"/>
                </a:moveTo>
                <a:lnTo>
                  <a:pt x="1194562" y="53339"/>
                </a:lnTo>
                <a:lnTo>
                  <a:pt x="1197864" y="54355"/>
                </a:lnTo>
                <a:lnTo>
                  <a:pt x="1201292" y="55499"/>
                </a:lnTo>
                <a:lnTo>
                  <a:pt x="1203071" y="59054"/>
                </a:lnTo>
                <a:lnTo>
                  <a:pt x="1201927" y="62356"/>
                </a:lnTo>
                <a:lnTo>
                  <a:pt x="1198045" y="74384"/>
                </a:lnTo>
                <a:lnTo>
                  <a:pt x="1228344" y="84200"/>
                </a:lnTo>
                <a:lnTo>
                  <a:pt x="1223642" y="53339"/>
                </a:lnTo>
                <a:close/>
              </a:path>
              <a:path w="1228725" h="3713479">
                <a:moveTo>
                  <a:pt x="1194562" y="53339"/>
                </a:moveTo>
                <a:lnTo>
                  <a:pt x="1191006" y="55117"/>
                </a:lnTo>
                <a:lnTo>
                  <a:pt x="1189863" y="58419"/>
                </a:lnTo>
                <a:lnTo>
                  <a:pt x="1185984" y="70476"/>
                </a:lnTo>
                <a:lnTo>
                  <a:pt x="1198045" y="74384"/>
                </a:lnTo>
                <a:lnTo>
                  <a:pt x="1201927" y="62356"/>
                </a:lnTo>
                <a:lnTo>
                  <a:pt x="1203071" y="59054"/>
                </a:lnTo>
                <a:lnTo>
                  <a:pt x="1201292" y="55499"/>
                </a:lnTo>
                <a:lnTo>
                  <a:pt x="1197864" y="54355"/>
                </a:lnTo>
                <a:lnTo>
                  <a:pt x="1194562" y="53339"/>
                </a:lnTo>
                <a:close/>
              </a:path>
              <a:path w="1228725" h="3713479">
                <a:moveTo>
                  <a:pt x="1215516" y="0"/>
                </a:moveTo>
                <a:lnTo>
                  <a:pt x="1155827" y="60705"/>
                </a:lnTo>
                <a:lnTo>
                  <a:pt x="1185984" y="70476"/>
                </a:lnTo>
                <a:lnTo>
                  <a:pt x="1189863" y="58419"/>
                </a:lnTo>
                <a:lnTo>
                  <a:pt x="1191006" y="55117"/>
                </a:lnTo>
                <a:lnTo>
                  <a:pt x="1194562" y="53339"/>
                </a:lnTo>
                <a:lnTo>
                  <a:pt x="1223642" y="53339"/>
                </a:lnTo>
                <a:lnTo>
                  <a:pt x="1215516" y="0"/>
                </a:lnTo>
                <a:close/>
              </a:path>
              <a:path w="1228725" h="3713479">
                <a:moveTo>
                  <a:pt x="1167257" y="137794"/>
                </a:moveTo>
                <a:lnTo>
                  <a:pt x="1163701" y="139573"/>
                </a:lnTo>
                <a:lnTo>
                  <a:pt x="1162558" y="142875"/>
                </a:lnTo>
                <a:lnTo>
                  <a:pt x="1161414" y="146303"/>
                </a:lnTo>
                <a:lnTo>
                  <a:pt x="1163192" y="149859"/>
                </a:lnTo>
                <a:lnTo>
                  <a:pt x="1169797" y="152145"/>
                </a:lnTo>
                <a:lnTo>
                  <a:pt x="1173479" y="150367"/>
                </a:lnTo>
                <a:lnTo>
                  <a:pt x="1174496" y="147065"/>
                </a:lnTo>
                <a:lnTo>
                  <a:pt x="1175765" y="143763"/>
                </a:lnTo>
                <a:lnTo>
                  <a:pt x="1173988" y="140080"/>
                </a:lnTo>
                <a:lnTo>
                  <a:pt x="1170686" y="138937"/>
                </a:lnTo>
                <a:lnTo>
                  <a:pt x="1167257" y="137794"/>
                </a:lnTo>
                <a:close/>
              </a:path>
              <a:path w="1228725" h="3713479">
                <a:moveTo>
                  <a:pt x="1151509" y="186181"/>
                </a:moveTo>
                <a:lnTo>
                  <a:pt x="1147952" y="188087"/>
                </a:lnTo>
                <a:lnTo>
                  <a:pt x="1146810" y="191388"/>
                </a:lnTo>
                <a:lnTo>
                  <a:pt x="1135126" y="227583"/>
                </a:lnTo>
                <a:lnTo>
                  <a:pt x="1133983" y="231012"/>
                </a:lnTo>
                <a:lnTo>
                  <a:pt x="1135888" y="234568"/>
                </a:lnTo>
                <a:lnTo>
                  <a:pt x="1139189" y="235584"/>
                </a:lnTo>
                <a:lnTo>
                  <a:pt x="1142491" y="236727"/>
                </a:lnTo>
                <a:lnTo>
                  <a:pt x="1146175" y="234823"/>
                </a:lnTo>
                <a:lnTo>
                  <a:pt x="1147190" y="231520"/>
                </a:lnTo>
                <a:lnTo>
                  <a:pt x="1159002" y="195325"/>
                </a:lnTo>
                <a:lnTo>
                  <a:pt x="1160017" y="191896"/>
                </a:lnTo>
                <a:lnTo>
                  <a:pt x="1158239" y="188340"/>
                </a:lnTo>
                <a:lnTo>
                  <a:pt x="1154811" y="187325"/>
                </a:lnTo>
                <a:lnTo>
                  <a:pt x="1151509" y="186181"/>
                </a:lnTo>
                <a:close/>
              </a:path>
              <a:path w="1228725" h="3713479">
                <a:moveTo>
                  <a:pt x="1124203" y="270763"/>
                </a:moveTo>
                <a:lnTo>
                  <a:pt x="1120648" y="272541"/>
                </a:lnTo>
                <a:lnTo>
                  <a:pt x="1118362" y="279145"/>
                </a:lnTo>
                <a:lnTo>
                  <a:pt x="1120139" y="282828"/>
                </a:lnTo>
                <a:lnTo>
                  <a:pt x="1126744" y="285114"/>
                </a:lnTo>
                <a:lnTo>
                  <a:pt x="1130427" y="283337"/>
                </a:lnTo>
                <a:lnTo>
                  <a:pt x="1131570" y="280034"/>
                </a:lnTo>
                <a:lnTo>
                  <a:pt x="1132713" y="276605"/>
                </a:lnTo>
                <a:lnTo>
                  <a:pt x="1130935" y="273050"/>
                </a:lnTo>
                <a:lnTo>
                  <a:pt x="1127633" y="271906"/>
                </a:lnTo>
                <a:lnTo>
                  <a:pt x="1124203" y="270763"/>
                </a:lnTo>
                <a:close/>
              </a:path>
              <a:path w="1228725" h="3713479">
                <a:moveTo>
                  <a:pt x="1108456" y="319150"/>
                </a:moveTo>
                <a:lnTo>
                  <a:pt x="1104900" y="320928"/>
                </a:lnTo>
                <a:lnTo>
                  <a:pt x="1103757" y="324230"/>
                </a:lnTo>
                <a:lnTo>
                  <a:pt x="1092073" y="360552"/>
                </a:lnTo>
                <a:lnTo>
                  <a:pt x="1091057" y="363854"/>
                </a:lnTo>
                <a:lnTo>
                  <a:pt x="1092835" y="367411"/>
                </a:lnTo>
                <a:lnTo>
                  <a:pt x="1096137" y="368553"/>
                </a:lnTo>
                <a:lnTo>
                  <a:pt x="1099439" y="369569"/>
                </a:lnTo>
                <a:lnTo>
                  <a:pt x="1103122" y="367791"/>
                </a:lnTo>
                <a:lnTo>
                  <a:pt x="1104138" y="364489"/>
                </a:lnTo>
                <a:lnTo>
                  <a:pt x="1115949" y="328167"/>
                </a:lnTo>
                <a:lnTo>
                  <a:pt x="1116964" y="324865"/>
                </a:lnTo>
                <a:lnTo>
                  <a:pt x="1115187" y="321309"/>
                </a:lnTo>
                <a:lnTo>
                  <a:pt x="1111758" y="320166"/>
                </a:lnTo>
                <a:lnTo>
                  <a:pt x="1108456" y="319150"/>
                </a:lnTo>
                <a:close/>
              </a:path>
              <a:path w="1228725" h="3713479">
                <a:moveTo>
                  <a:pt x="1081151" y="403732"/>
                </a:moveTo>
                <a:lnTo>
                  <a:pt x="1077595" y="405383"/>
                </a:lnTo>
                <a:lnTo>
                  <a:pt x="1076452" y="408813"/>
                </a:lnTo>
                <a:lnTo>
                  <a:pt x="1075309" y="412114"/>
                </a:lnTo>
                <a:lnTo>
                  <a:pt x="1077087" y="415670"/>
                </a:lnTo>
                <a:lnTo>
                  <a:pt x="1083690" y="417956"/>
                </a:lnTo>
                <a:lnTo>
                  <a:pt x="1087374" y="416178"/>
                </a:lnTo>
                <a:lnTo>
                  <a:pt x="1089660" y="409575"/>
                </a:lnTo>
                <a:lnTo>
                  <a:pt x="1087882" y="405891"/>
                </a:lnTo>
                <a:lnTo>
                  <a:pt x="1084579" y="404749"/>
                </a:lnTo>
                <a:lnTo>
                  <a:pt x="1081151" y="403732"/>
                </a:lnTo>
                <a:close/>
              </a:path>
              <a:path w="1228725" h="3713479">
                <a:moveTo>
                  <a:pt x="1065402" y="451992"/>
                </a:moveTo>
                <a:lnTo>
                  <a:pt x="1061847" y="453898"/>
                </a:lnTo>
                <a:lnTo>
                  <a:pt x="1060703" y="457200"/>
                </a:lnTo>
                <a:lnTo>
                  <a:pt x="1049020" y="493394"/>
                </a:lnTo>
                <a:lnTo>
                  <a:pt x="1048003" y="496824"/>
                </a:lnTo>
                <a:lnTo>
                  <a:pt x="1049782" y="500379"/>
                </a:lnTo>
                <a:lnTo>
                  <a:pt x="1053084" y="501395"/>
                </a:lnTo>
                <a:lnTo>
                  <a:pt x="1056386" y="502538"/>
                </a:lnTo>
                <a:lnTo>
                  <a:pt x="1060069" y="500633"/>
                </a:lnTo>
                <a:lnTo>
                  <a:pt x="1061085" y="497331"/>
                </a:lnTo>
                <a:lnTo>
                  <a:pt x="1072896" y="461137"/>
                </a:lnTo>
                <a:lnTo>
                  <a:pt x="1073912" y="457834"/>
                </a:lnTo>
                <a:lnTo>
                  <a:pt x="1072134" y="454151"/>
                </a:lnTo>
                <a:lnTo>
                  <a:pt x="1068704" y="453136"/>
                </a:lnTo>
                <a:lnTo>
                  <a:pt x="1065402" y="451992"/>
                </a:lnTo>
                <a:close/>
              </a:path>
              <a:path w="1228725" h="3713479">
                <a:moveTo>
                  <a:pt x="1038225" y="536575"/>
                </a:moveTo>
                <a:lnTo>
                  <a:pt x="1034541" y="538352"/>
                </a:lnTo>
                <a:lnTo>
                  <a:pt x="1032256" y="544956"/>
                </a:lnTo>
                <a:lnTo>
                  <a:pt x="1034034" y="548639"/>
                </a:lnTo>
                <a:lnTo>
                  <a:pt x="1040638" y="550926"/>
                </a:lnTo>
                <a:lnTo>
                  <a:pt x="1044321" y="549148"/>
                </a:lnTo>
                <a:lnTo>
                  <a:pt x="1045463" y="545845"/>
                </a:lnTo>
                <a:lnTo>
                  <a:pt x="1046607" y="542416"/>
                </a:lnTo>
                <a:lnTo>
                  <a:pt x="1044828" y="538861"/>
                </a:lnTo>
                <a:lnTo>
                  <a:pt x="1038225" y="536575"/>
                </a:lnTo>
                <a:close/>
              </a:path>
              <a:path w="1228725" h="3713479">
                <a:moveTo>
                  <a:pt x="1022350" y="584962"/>
                </a:moveTo>
                <a:lnTo>
                  <a:pt x="1018794" y="586739"/>
                </a:lnTo>
                <a:lnTo>
                  <a:pt x="1017777" y="590168"/>
                </a:lnTo>
                <a:lnTo>
                  <a:pt x="1005966" y="626363"/>
                </a:lnTo>
                <a:lnTo>
                  <a:pt x="1004951" y="629665"/>
                </a:lnTo>
                <a:lnTo>
                  <a:pt x="1006728" y="633221"/>
                </a:lnTo>
                <a:lnTo>
                  <a:pt x="1010031" y="634364"/>
                </a:lnTo>
                <a:lnTo>
                  <a:pt x="1013460" y="635380"/>
                </a:lnTo>
                <a:lnTo>
                  <a:pt x="1017015" y="633602"/>
                </a:lnTo>
                <a:lnTo>
                  <a:pt x="1018032" y="630301"/>
                </a:lnTo>
                <a:lnTo>
                  <a:pt x="1029842" y="593978"/>
                </a:lnTo>
                <a:lnTo>
                  <a:pt x="1030859" y="590676"/>
                </a:lnTo>
                <a:lnTo>
                  <a:pt x="1029081" y="587120"/>
                </a:lnTo>
                <a:lnTo>
                  <a:pt x="1025651" y="585977"/>
                </a:lnTo>
                <a:lnTo>
                  <a:pt x="1022350" y="584962"/>
                </a:lnTo>
                <a:close/>
              </a:path>
              <a:path w="1228725" h="3713479">
                <a:moveTo>
                  <a:pt x="995172" y="669543"/>
                </a:moveTo>
                <a:lnTo>
                  <a:pt x="991488" y="671321"/>
                </a:lnTo>
                <a:lnTo>
                  <a:pt x="989202" y="677926"/>
                </a:lnTo>
                <a:lnTo>
                  <a:pt x="990981" y="681481"/>
                </a:lnTo>
                <a:lnTo>
                  <a:pt x="997585" y="683767"/>
                </a:lnTo>
                <a:lnTo>
                  <a:pt x="1001267" y="681989"/>
                </a:lnTo>
                <a:lnTo>
                  <a:pt x="1003553" y="675386"/>
                </a:lnTo>
                <a:lnTo>
                  <a:pt x="1001776" y="671829"/>
                </a:lnTo>
                <a:lnTo>
                  <a:pt x="995172" y="669543"/>
                </a:lnTo>
                <a:close/>
              </a:path>
              <a:path w="1228725" h="3713479">
                <a:moveTo>
                  <a:pt x="979297" y="717803"/>
                </a:moveTo>
                <a:lnTo>
                  <a:pt x="975740" y="719708"/>
                </a:lnTo>
                <a:lnTo>
                  <a:pt x="974725" y="723011"/>
                </a:lnTo>
                <a:lnTo>
                  <a:pt x="962913" y="759332"/>
                </a:lnTo>
                <a:lnTo>
                  <a:pt x="961898" y="762634"/>
                </a:lnTo>
                <a:lnTo>
                  <a:pt x="963676" y="766190"/>
                </a:lnTo>
                <a:lnTo>
                  <a:pt x="966977" y="767333"/>
                </a:lnTo>
                <a:lnTo>
                  <a:pt x="970407" y="768350"/>
                </a:lnTo>
                <a:lnTo>
                  <a:pt x="973963" y="766571"/>
                </a:lnTo>
                <a:lnTo>
                  <a:pt x="974978" y="763142"/>
                </a:lnTo>
                <a:lnTo>
                  <a:pt x="986789" y="726948"/>
                </a:lnTo>
                <a:lnTo>
                  <a:pt x="987806" y="723645"/>
                </a:lnTo>
                <a:lnTo>
                  <a:pt x="986027" y="720089"/>
                </a:lnTo>
                <a:lnTo>
                  <a:pt x="982726" y="718946"/>
                </a:lnTo>
                <a:lnTo>
                  <a:pt x="979297" y="717803"/>
                </a:lnTo>
                <a:close/>
              </a:path>
              <a:path w="1228725" h="3713479">
                <a:moveTo>
                  <a:pt x="952119" y="802386"/>
                </a:moveTo>
                <a:lnTo>
                  <a:pt x="948436" y="804163"/>
                </a:lnTo>
                <a:lnTo>
                  <a:pt x="946150" y="810767"/>
                </a:lnTo>
                <a:lnTo>
                  <a:pt x="947927" y="814451"/>
                </a:lnTo>
                <a:lnTo>
                  <a:pt x="954532" y="816737"/>
                </a:lnTo>
                <a:lnTo>
                  <a:pt x="958214" y="814958"/>
                </a:lnTo>
                <a:lnTo>
                  <a:pt x="960501" y="808354"/>
                </a:lnTo>
                <a:lnTo>
                  <a:pt x="958723" y="804671"/>
                </a:lnTo>
                <a:lnTo>
                  <a:pt x="952119" y="802386"/>
                </a:lnTo>
                <a:close/>
              </a:path>
              <a:path w="1228725" h="3713479">
                <a:moveTo>
                  <a:pt x="936244" y="850773"/>
                </a:moveTo>
                <a:lnTo>
                  <a:pt x="932688" y="852551"/>
                </a:lnTo>
                <a:lnTo>
                  <a:pt x="931672" y="855979"/>
                </a:lnTo>
                <a:lnTo>
                  <a:pt x="919861" y="892175"/>
                </a:lnTo>
                <a:lnTo>
                  <a:pt x="918845" y="895476"/>
                </a:lnTo>
                <a:lnTo>
                  <a:pt x="920623" y="899159"/>
                </a:lnTo>
                <a:lnTo>
                  <a:pt x="923925" y="900176"/>
                </a:lnTo>
                <a:lnTo>
                  <a:pt x="927353" y="901318"/>
                </a:lnTo>
                <a:lnTo>
                  <a:pt x="930910" y="899413"/>
                </a:lnTo>
                <a:lnTo>
                  <a:pt x="931926" y="896112"/>
                </a:lnTo>
                <a:lnTo>
                  <a:pt x="943737" y="859916"/>
                </a:lnTo>
                <a:lnTo>
                  <a:pt x="944752" y="856488"/>
                </a:lnTo>
                <a:lnTo>
                  <a:pt x="942975" y="852931"/>
                </a:lnTo>
                <a:lnTo>
                  <a:pt x="939673" y="851915"/>
                </a:lnTo>
                <a:lnTo>
                  <a:pt x="936244" y="850773"/>
                </a:lnTo>
                <a:close/>
              </a:path>
              <a:path w="1228725" h="3713479">
                <a:moveTo>
                  <a:pt x="909065" y="935354"/>
                </a:moveTo>
                <a:lnTo>
                  <a:pt x="905383" y="937132"/>
                </a:lnTo>
                <a:lnTo>
                  <a:pt x="903097" y="943737"/>
                </a:lnTo>
                <a:lnTo>
                  <a:pt x="904875" y="947292"/>
                </a:lnTo>
                <a:lnTo>
                  <a:pt x="911478" y="949578"/>
                </a:lnTo>
                <a:lnTo>
                  <a:pt x="915162" y="947927"/>
                </a:lnTo>
                <a:lnTo>
                  <a:pt x="916304" y="944499"/>
                </a:lnTo>
                <a:lnTo>
                  <a:pt x="917448" y="941196"/>
                </a:lnTo>
                <a:lnTo>
                  <a:pt x="915670" y="937640"/>
                </a:lnTo>
                <a:lnTo>
                  <a:pt x="909065" y="935354"/>
                </a:lnTo>
                <a:close/>
              </a:path>
              <a:path w="1228725" h="3713479">
                <a:moveTo>
                  <a:pt x="893190" y="983741"/>
                </a:moveTo>
                <a:lnTo>
                  <a:pt x="889635" y="985519"/>
                </a:lnTo>
                <a:lnTo>
                  <a:pt x="888619" y="988821"/>
                </a:lnTo>
                <a:lnTo>
                  <a:pt x="876808" y="1025143"/>
                </a:lnTo>
                <a:lnTo>
                  <a:pt x="875791" y="1028445"/>
                </a:lnTo>
                <a:lnTo>
                  <a:pt x="877570" y="1032001"/>
                </a:lnTo>
                <a:lnTo>
                  <a:pt x="880872" y="1033144"/>
                </a:lnTo>
                <a:lnTo>
                  <a:pt x="884301" y="1034161"/>
                </a:lnTo>
                <a:lnTo>
                  <a:pt x="887857" y="1032382"/>
                </a:lnTo>
                <a:lnTo>
                  <a:pt x="888873" y="1029080"/>
                </a:lnTo>
                <a:lnTo>
                  <a:pt x="900684" y="992758"/>
                </a:lnTo>
                <a:lnTo>
                  <a:pt x="901700" y="989456"/>
                </a:lnTo>
                <a:lnTo>
                  <a:pt x="899922" y="985901"/>
                </a:lnTo>
                <a:lnTo>
                  <a:pt x="896620" y="984757"/>
                </a:lnTo>
                <a:lnTo>
                  <a:pt x="893190" y="983741"/>
                </a:lnTo>
                <a:close/>
              </a:path>
              <a:path w="1228725" h="3713479">
                <a:moveTo>
                  <a:pt x="866013" y="1068196"/>
                </a:moveTo>
                <a:lnTo>
                  <a:pt x="862329" y="1069975"/>
                </a:lnTo>
                <a:lnTo>
                  <a:pt x="861187" y="1073277"/>
                </a:lnTo>
                <a:lnTo>
                  <a:pt x="860044" y="1076705"/>
                </a:lnTo>
                <a:lnTo>
                  <a:pt x="861822" y="1080262"/>
                </a:lnTo>
                <a:lnTo>
                  <a:pt x="868426" y="1082548"/>
                </a:lnTo>
                <a:lnTo>
                  <a:pt x="872109" y="1080769"/>
                </a:lnTo>
                <a:lnTo>
                  <a:pt x="874395" y="1074165"/>
                </a:lnTo>
                <a:lnTo>
                  <a:pt x="872616" y="1070482"/>
                </a:lnTo>
                <a:lnTo>
                  <a:pt x="866013" y="1068196"/>
                </a:lnTo>
                <a:close/>
              </a:path>
              <a:path w="1228725" h="3713479">
                <a:moveTo>
                  <a:pt x="850138" y="1116583"/>
                </a:moveTo>
                <a:lnTo>
                  <a:pt x="846582" y="1118489"/>
                </a:lnTo>
                <a:lnTo>
                  <a:pt x="845565" y="1121790"/>
                </a:lnTo>
                <a:lnTo>
                  <a:pt x="833754" y="1157986"/>
                </a:lnTo>
                <a:lnTo>
                  <a:pt x="832738" y="1161414"/>
                </a:lnTo>
                <a:lnTo>
                  <a:pt x="834516" y="1164970"/>
                </a:lnTo>
                <a:lnTo>
                  <a:pt x="837819" y="1165987"/>
                </a:lnTo>
                <a:lnTo>
                  <a:pt x="841248" y="1167129"/>
                </a:lnTo>
                <a:lnTo>
                  <a:pt x="844803" y="1165225"/>
                </a:lnTo>
                <a:lnTo>
                  <a:pt x="845820" y="1161923"/>
                </a:lnTo>
                <a:lnTo>
                  <a:pt x="857631" y="1125727"/>
                </a:lnTo>
                <a:lnTo>
                  <a:pt x="858647" y="1122299"/>
                </a:lnTo>
                <a:lnTo>
                  <a:pt x="856869" y="1118742"/>
                </a:lnTo>
                <a:lnTo>
                  <a:pt x="853566" y="1117727"/>
                </a:lnTo>
                <a:lnTo>
                  <a:pt x="850138" y="1116583"/>
                </a:lnTo>
                <a:close/>
              </a:path>
              <a:path w="1228725" h="3713479">
                <a:moveTo>
                  <a:pt x="822960" y="1201165"/>
                </a:moveTo>
                <a:lnTo>
                  <a:pt x="819276" y="1202943"/>
                </a:lnTo>
                <a:lnTo>
                  <a:pt x="816990" y="1209548"/>
                </a:lnTo>
                <a:lnTo>
                  <a:pt x="818769" y="1213230"/>
                </a:lnTo>
                <a:lnTo>
                  <a:pt x="825373" y="1215516"/>
                </a:lnTo>
                <a:lnTo>
                  <a:pt x="829056" y="1213739"/>
                </a:lnTo>
                <a:lnTo>
                  <a:pt x="830199" y="1210437"/>
                </a:lnTo>
                <a:lnTo>
                  <a:pt x="830199" y="1210309"/>
                </a:lnTo>
                <a:lnTo>
                  <a:pt x="831341" y="1207007"/>
                </a:lnTo>
                <a:lnTo>
                  <a:pt x="829563" y="1203452"/>
                </a:lnTo>
                <a:lnTo>
                  <a:pt x="822960" y="1201165"/>
                </a:lnTo>
                <a:close/>
              </a:path>
              <a:path w="1228725" h="3713479">
                <a:moveTo>
                  <a:pt x="807085" y="1249552"/>
                </a:moveTo>
                <a:lnTo>
                  <a:pt x="803528" y="1251330"/>
                </a:lnTo>
                <a:lnTo>
                  <a:pt x="802513" y="1254632"/>
                </a:lnTo>
                <a:lnTo>
                  <a:pt x="790701" y="1290954"/>
                </a:lnTo>
                <a:lnTo>
                  <a:pt x="789686" y="1294256"/>
                </a:lnTo>
                <a:lnTo>
                  <a:pt x="791463" y="1297813"/>
                </a:lnTo>
                <a:lnTo>
                  <a:pt x="794765" y="1298955"/>
                </a:lnTo>
                <a:lnTo>
                  <a:pt x="798195" y="1299971"/>
                </a:lnTo>
                <a:lnTo>
                  <a:pt x="801751" y="1298193"/>
                </a:lnTo>
                <a:lnTo>
                  <a:pt x="802766" y="1294891"/>
                </a:lnTo>
                <a:lnTo>
                  <a:pt x="814577" y="1258569"/>
                </a:lnTo>
                <a:lnTo>
                  <a:pt x="815594" y="1255267"/>
                </a:lnTo>
                <a:lnTo>
                  <a:pt x="813815" y="1251712"/>
                </a:lnTo>
                <a:lnTo>
                  <a:pt x="810513" y="1250568"/>
                </a:lnTo>
                <a:lnTo>
                  <a:pt x="807085" y="1249552"/>
                </a:lnTo>
                <a:close/>
              </a:path>
              <a:path w="1228725" h="3713479">
                <a:moveTo>
                  <a:pt x="779907" y="1334134"/>
                </a:moveTo>
                <a:lnTo>
                  <a:pt x="776224" y="1335786"/>
                </a:lnTo>
                <a:lnTo>
                  <a:pt x="775081" y="1339214"/>
                </a:lnTo>
                <a:lnTo>
                  <a:pt x="773938" y="1342516"/>
                </a:lnTo>
                <a:lnTo>
                  <a:pt x="775715" y="1346073"/>
                </a:lnTo>
                <a:lnTo>
                  <a:pt x="782320" y="1348358"/>
                </a:lnTo>
                <a:lnTo>
                  <a:pt x="786002" y="1346580"/>
                </a:lnTo>
                <a:lnTo>
                  <a:pt x="788288" y="1339977"/>
                </a:lnTo>
                <a:lnTo>
                  <a:pt x="786511" y="1336293"/>
                </a:lnTo>
                <a:lnTo>
                  <a:pt x="783209" y="1335277"/>
                </a:lnTo>
                <a:lnTo>
                  <a:pt x="779907" y="1334134"/>
                </a:lnTo>
                <a:close/>
              </a:path>
              <a:path w="1228725" h="3713479">
                <a:moveTo>
                  <a:pt x="764032" y="1382394"/>
                </a:moveTo>
                <a:lnTo>
                  <a:pt x="760476" y="1384300"/>
                </a:lnTo>
                <a:lnTo>
                  <a:pt x="759460" y="1387602"/>
                </a:lnTo>
                <a:lnTo>
                  <a:pt x="747649" y="1423796"/>
                </a:lnTo>
                <a:lnTo>
                  <a:pt x="746633" y="1427226"/>
                </a:lnTo>
                <a:lnTo>
                  <a:pt x="748411" y="1430781"/>
                </a:lnTo>
                <a:lnTo>
                  <a:pt x="751713" y="1431798"/>
                </a:lnTo>
                <a:lnTo>
                  <a:pt x="755141" y="1432940"/>
                </a:lnTo>
                <a:lnTo>
                  <a:pt x="758698" y="1431163"/>
                </a:lnTo>
                <a:lnTo>
                  <a:pt x="759713" y="1427733"/>
                </a:lnTo>
                <a:lnTo>
                  <a:pt x="771525" y="1391539"/>
                </a:lnTo>
                <a:lnTo>
                  <a:pt x="772540" y="1388237"/>
                </a:lnTo>
                <a:lnTo>
                  <a:pt x="770763" y="1384553"/>
                </a:lnTo>
                <a:lnTo>
                  <a:pt x="767461" y="1383538"/>
                </a:lnTo>
                <a:lnTo>
                  <a:pt x="764032" y="1382394"/>
                </a:lnTo>
                <a:close/>
              </a:path>
              <a:path w="1228725" h="3713479">
                <a:moveTo>
                  <a:pt x="736853" y="1466977"/>
                </a:moveTo>
                <a:lnTo>
                  <a:pt x="733171" y="1468754"/>
                </a:lnTo>
                <a:lnTo>
                  <a:pt x="730885" y="1475358"/>
                </a:lnTo>
                <a:lnTo>
                  <a:pt x="732663" y="1479041"/>
                </a:lnTo>
                <a:lnTo>
                  <a:pt x="739266" y="1481327"/>
                </a:lnTo>
                <a:lnTo>
                  <a:pt x="742950" y="1479550"/>
                </a:lnTo>
                <a:lnTo>
                  <a:pt x="745236" y="1472945"/>
                </a:lnTo>
                <a:lnTo>
                  <a:pt x="743458" y="1469263"/>
                </a:lnTo>
                <a:lnTo>
                  <a:pt x="736853" y="1466977"/>
                </a:lnTo>
                <a:close/>
              </a:path>
              <a:path w="1228725" h="3713479">
                <a:moveTo>
                  <a:pt x="721106" y="1515364"/>
                </a:moveTo>
                <a:lnTo>
                  <a:pt x="717423" y="1517141"/>
                </a:lnTo>
                <a:lnTo>
                  <a:pt x="716407" y="1520570"/>
                </a:lnTo>
                <a:lnTo>
                  <a:pt x="704596" y="1556765"/>
                </a:lnTo>
                <a:lnTo>
                  <a:pt x="703579" y="1560067"/>
                </a:lnTo>
                <a:lnTo>
                  <a:pt x="705358" y="1563624"/>
                </a:lnTo>
                <a:lnTo>
                  <a:pt x="708787" y="1564766"/>
                </a:lnTo>
                <a:lnTo>
                  <a:pt x="712088" y="1565782"/>
                </a:lnTo>
                <a:lnTo>
                  <a:pt x="715645" y="1564004"/>
                </a:lnTo>
                <a:lnTo>
                  <a:pt x="716788" y="1560702"/>
                </a:lnTo>
                <a:lnTo>
                  <a:pt x="728472" y="1524380"/>
                </a:lnTo>
                <a:lnTo>
                  <a:pt x="729488" y="1521078"/>
                </a:lnTo>
                <a:lnTo>
                  <a:pt x="727710" y="1517523"/>
                </a:lnTo>
                <a:lnTo>
                  <a:pt x="724408" y="1516379"/>
                </a:lnTo>
                <a:lnTo>
                  <a:pt x="721106" y="1515364"/>
                </a:lnTo>
                <a:close/>
              </a:path>
              <a:path w="1228725" h="3713479">
                <a:moveTo>
                  <a:pt x="693801" y="1599945"/>
                </a:moveTo>
                <a:lnTo>
                  <a:pt x="690117" y="1601724"/>
                </a:lnTo>
                <a:lnTo>
                  <a:pt x="687832" y="1608327"/>
                </a:lnTo>
                <a:lnTo>
                  <a:pt x="689610" y="1611883"/>
                </a:lnTo>
                <a:lnTo>
                  <a:pt x="692912" y="1613027"/>
                </a:lnTo>
                <a:lnTo>
                  <a:pt x="696340" y="1614169"/>
                </a:lnTo>
                <a:lnTo>
                  <a:pt x="699897" y="1612391"/>
                </a:lnTo>
                <a:lnTo>
                  <a:pt x="702183" y="1605788"/>
                </a:lnTo>
                <a:lnTo>
                  <a:pt x="700404" y="1602231"/>
                </a:lnTo>
                <a:lnTo>
                  <a:pt x="693801" y="1599945"/>
                </a:lnTo>
                <a:close/>
              </a:path>
              <a:path w="1228725" h="3713479">
                <a:moveTo>
                  <a:pt x="678052" y="1648205"/>
                </a:moveTo>
                <a:lnTo>
                  <a:pt x="674370" y="1650111"/>
                </a:lnTo>
                <a:lnTo>
                  <a:pt x="673353" y="1653413"/>
                </a:lnTo>
                <a:lnTo>
                  <a:pt x="661542" y="1689734"/>
                </a:lnTo>
                <a:lnTo>
                  <a:pt x="660526" y="1693037"/>
                </a:lnTo>
                <a:lnTo>
                  <a:pt x="662304" y="1696592"/>
                </a:lnTo>
                <a:lnTo>
                  <a:pt x="665734" y="1697736"/>
                </a:lnTo>
                <a:lnTo>
                  <a:pt x="669036" y="1698752"/>
                </a:lnTo>
                <a:lnTo>
                  <a:pt x="672591" y="1696974"/>
                </a:lnTo>
                <a:lnTo>
                  <a:pt x="673735" y="1693544"/>
                </a:lnTo>
                <a:lnTo>
                  <a:pt x="685419" y="1657350"/>
                </a:lnTo>
                <a:lnTo>
                  <a:pt x="686435" y="1654048"/>
                </a:lnTo>
                <a:lnTo>
                  <a:pt x="684657" y="1650491"/>
                </a:lnTo>
                <a:lnTo>
                  <a:pt x="678052" y="1648205"/>
                </a:lnTo>
                <a:close/>
              </a:path>
              <a:path w="1228725" h="3713479">
                <a:moveTo>
                  <a:pt x="650748" y="1732788"/>
                </a:moveTo>
                <a:lnTo>
                  <a:pt x="647064" y="1734565"/>
                </a:lnTo>
                <a:lnTo>
                  <a:pt x="644778" y="1741169"/>
                </a:lnTo>
                <a:lnTo>
                  <a:pt x="646557" y="1744852"/>
                </a:lnTo>
                <a:lnTo>
                  <a:pt x="649859" y="1745995"/>
                </a:lnTo>
                <a:lnTo>
                  <a:pt x="653288" y="1747139"/>
                </a:lnTo>
                <a:lnTo>
                  <a:pt x="656844" y="1745361"/>
                </a:lnTo>
                <a:lnTo>
                  <a:pt x="659129" y="1738756"/>
                </a:lnTo>
                <a:lnTo>
                  <a:pt x="657351" y="1735074"/>
                </a:lnTo>
                <a:lnTo>
                  <a:pt x="650748" y="1732788"/>
                </a:lnTo>
                <a:close/>
              </a:path>
              <a:path w="1228725" h="3713479">
                <a:moveTo>
                  <a:pt x="635000" y="1781175"/>
                </a:moveTo>
                <a:lnTo>
                  <a:pt x="631316" y="1782952"/>
                </a:lnTo>
                <a:lnTo>
                  <a:pt x="630301" y="1786381"/>
                </a:lnTo>
                <a:lnTo>
                  <a:pt x="618489" y="1822577"/>
                </a:lnTo>
                <a:lnTo>
                  <a:pt x="617474" y="1825878"/>
                </a:lnTo>
                <a:lnTo>
                  <a:pt x="619251" y="1829562"/>
                </a:lnTo>
                <a:lnTo>
                  <a:pt x="622681" y="1830577"/>
                </a:lnTo>
                <a:lnTo>
                  <a:pt x="625983" y="1831720"/>
                </a:lnTo>
                <a:lnTo>
                  <a:pt x="629538" y="1829815"/>
                </a:lnTo>
                <a:lnTo>
                  <a:pt x="630682" y="1826514"/>
                </a:lnTo>
                <a:lnTo>
                  <a:pt x="642365" y="1790318"/>
                </a:lnTo>
                <a:lnTo>
                  <a:pt x="643509" y="1786889"/>
                </a:lnTo>
                <a:lnTo>
                  <a:pt x="641603" y="1783333"/>
                </a:lnTo>
                <a:lnTo>
                  <a:pt x="638301" y="1782317"/>
                </a:lnTo>
                <a:lnTo>
                  <a:pt x="635000" y="1781175"/>
                </a:lnTo>
                <a:close/>
              </a:path>
              <a:path w="1228725" h="3713479">
                <a:moveTo>
                  <a:pt x="607695" y="1865756"/>
                </a:moveTo>
                <a:lnTo>
                  <a:pt x="604012" y="1867534"/>
                </a:lnTo>
                <a:lnTo>
                  <a:pt x="601726" y="1874139"/>
                </a:lnTo>
                <a:lnTo>
                  <a:pt x="603503" y="1877821"/>
                </a:lnTo>
                <a:lnTo>
                  <a:pt x="606806" y="1878838"/>
                </a:lnTo>
                <a:lnTo>
                  <a:pt x="610235" y="1879980"/>
                </a:lnTo>
                <a:lnTo>
                  <a:pt x="613790" y="1878329"/>
                </a:lnTo>
                <a:lnTo>
                  <a:pt x="614934" y="1874901"/>
                </a:lnTo>
                <a:lnTo>
                  <a:pt x="616076" y="1871599"/>
                </a:lnTo>
                <a:lnTo>
                  <a:pt x="614299" y="1868042"/>
                </a:lnTo>
                <a:lnTo>
                  <a:pt x="607695" y="1865756"/>
                </a:lnTo>
                <a:close/>
              </a:path>
              <a:path w="1228725" h="3713479">
                <a:moveTo>
                  <a:pt x="591947" y="1914143"/>
                </a:moveTo>
                <a:lnTo>
                  <a:pt x="588263" y="1915921"/>
                </a:lnTo>
                <a:lnTo>
                  <a:pt x="587248" y="1919223"/>
                </a:lnTo>
                <a:lnTo>
                  <a:pt x="575563" y="1955545"/>
                </a:lnTo>
                <a:lnTo>
                  <a:pt x="574421" y="1958847"/>
                </a:lnTo>
                <a:lnTo>
                  <a:pt x="576199" y="1962403"/>
                </a:lnTo>
                <a:lnTo>
                  <a:pt x="579627" y="1963546"/>
                </a:lnTo>
                <a:lnTo>
                  <a:pt x="582929" y="1964562"/>
                </a:lnTo>
                <a:lnTo>
                  <a:pt x="586486" y="1962784"/>
                </a:lnTo>
                <a:lnTo>
                  <a:pt x="587628" y="1959483"/>
                </a:lnTo>
                <a:lnTo>
                  <a:pt x="599313" y="1923160"/>
                </a:lnTo>
                <a:lnTo>
                  <a:pt x="600456" y="1919858"/>
                </a:lnTo>
                <a:lnTo>
                  <a:pt x="598551" y="1916302"/>
                </a:lnTo>
                <a:lnTo>
                  <a:pt x="595249" y="1915159"/>
                </a:lnTo>
                <a:lnTo>
                  <a:pt x="591947" y="1914143"/>
                </a:lnTo>
                <a:close/>
              </a:path>
              <a:path w="1228725" h="3713479">
                <a:moveTo>
                  <a:pt x="564641" y="1998598"/>
                </a:moveTo>
                <a:lnTo>
                  <a:pt x="561086" y="2000377"/>
                </a:lnTo>
                <a:lnTo>
                  <a:pt x="559942" y="2003678"/>
                </a:lnTo>
                <a:lnTo>
                  <a:pt x="558800" y="2007108"/>
                </a:lnTo>
                <a:lnTo>
                  <a:pt x="560451" y="2010664"/>
                </a:lnTo>
                <a:lnTo>
                  <a:pt x="563879" y="2011806"/>
                </a:lnTo>
                <a:lnTo>
                  <a:pt x="567182" y="2012949"/>
                </a:lnTo>
                <a:lnTo>
                  <a:pt x="570738" y="2011171"/>
                </a:lnTo>
                <a:lnTo>
                  <a:pt x="573024" y="2004567"/>
                </a:lnTo>
                <a:lnTo>
                  <a:pt x="571246" y="2000884"/>
                </a:lnTo>
                <a:lnTo>
                  <a:pt x="564641" y="1998598"/>
                </a:lnTo>
                <a:close/>
              </a:path>
              <a:path w="1228725" h="3713479">
                <a:moveTo>
                  <a:pt x="548894" y="2046985"/>
                </a:moveTo>
                <a:lnTo>
                  <a:pt x="545211" y="2048890"/>
                </a:lnTo>
                <a:lnTo>
                  <a:pt x="544195" y="2052192"/>
                </a:lnTo>
                <a:lnTo>
                  <a:pt x="532511" y="2088387"/>
                </a:lnTo>
                <a:lnTo>
                  <a:pt x="531367" y="2091816"/>
                </a:lnTo>
                <a:lnTo>
                  <a:pt x="533146" y="2095372"/>
                </a:lnTo>
                <a:lnTo>
                  <a:pt x="536575" y="2096389"/>
                </a:lnTo>
                <a:lnTo>
                  <a:pt x="539876" y="2097531"/>
                </a:lnTo>
                <a:lnTo>
                  <a:pt x="543433" y="2095627"/>
                </a:lnTo>
                <a:lnTo>
                  <a:pt x="544576" y="2092324"/>
                </a:lnTo>
                <a:lnTo>
                  <a:pt x="556260" y="2056129"/>
                </a:lnTo>
                <a:lnTo>
                  <a:pt x="557402" y="2052701"/>
                </a:lnTo>
                <a:lnTo>
                  <a:pt x="555498" y="2049145"/>
                </a:lnTo>
                <a:lnTo>
                  <a:pt x="552196" y="2048128"/>
                </a:lnTo>
                <a:lnTo>
                  <a:pt x="548894" y="2046985"/>
                </a:lnTo>
                <a:close/>
              </a:path>
              <a:path w="1228725" h="3713479">
                <a:moveTo>
                  <a:pt x="521588" y="2131567"/>
                </a:moveTo>
                <a:lnTo>
                  <a:pt x="518033" y="2133346"/>
                </a:lnTo>
                <a:lnTo>
                  <a:pt x="515747" y="2139949"/>
                </a:lnTo>
                <a:lnTo>
                  <a:pt x="517398" y="2143633"/>
                </a:lnTo>
                <a:lnTo>
                  <a:pt x="520826" y="2144776"/>
                </a:lnTo>
                <a:lnTo>
                  <a:pt x="524128" y="2145918"/>
                </a:lnTo>
                <a:lnTo>
                  <a:pt x="527685" y="2144141"/>
                </a:lnTo>
                <a:lnTo>
                  <a:pt x="528827" y="2140839"/>
                </a:lnTo>
                <a:lnTo>
                  <a:pt x="529971" y="2137410"/>
                </a:lnTo>
                <a:lnTo>
                  <a:pt x="528192" y="2133854"/>
                </a:lnTo>
                <a:lnTo>
                  <a:pt x="521588" y="2131567"/>
                </a:lnTo>
                <a:close/>
              </a:path>
              <a:path w="1228725" h="3713479">
                <a:moveTo>
                  <a:pt x="505840" y="2179954"/>
                </a:moveTo>
                <a:lnTo>
                  <a:pt x="502285" y="2181733"/>
                </a:lnTo>
                <a:lnTo>
                  <a:pt x="501141" y="2185035"/>
                </a:lnTo>
                <a:lnTo>
                  <a:pt x="489458" y="2221356"/>
                </a:lnTo>
                <a:lnTo>
                  <a:pt x="488314" y="2224659"/>
                </a:lnTo>
                <a:lnTo>
                  <a:pt x="490092" y="2228215"/>
                </a:lnTo>
                <a:lnTo>
                  <a:pt x="493522" y="2229358"/>
                </a:lnTo>
                <a:lnTo>
                  <a:pt x="496824" y="2230373"/>
                </a:lnTo>
                <a:lnTo>
                  <a:pt x="500379" y="2228596"/>
                </a:lnTo>
                <a:lnTo>
                  <a:pt x="501523" y="2225293"/>
                </a:lnTo>
                <a:lnTo>
                  <a:pt x="513207" y="2188972"/>
                </a:lnTo>
                <a:lnTo>
                  <a:pt x="514350" y="2185670"/>
                </a:lnTo>
                <a:lnTo>
                  <a:pt x="512445" y="2182114"/>
                </a:lnTo>
                <a:lnTo>
                  <a:pt x="509142" y="2180971"/>
                </a:lnTo>
                <a:lnTo>
                  <a:pt x="505840" y="2179954"/>
                </a:lnTo>
                <a:close/>
              </a:path>
              <a:path w="1228725" h="3713479">
                <a:moveTo>
                  <a:pt x="478536" y="2264536"/>
                </a:moveTo>
                <a:lnTo>
                  <a:pt x="474979" y="2266187"/>
                </a:lnTo>
                <a:lnTo>
                  <a:pt x="473837" y="2269616"/>
                </a:lnTo>
                <a:lnTo>
                  <a:pt x="472694" y="2272918"/>
                </a:lnTo>
                <a:lnTo>
                  <a:pt x="474472" y="2276474"/>
                </a:lnTo>
                <a:lnTo>
                  <a:pt x="481075" y="2278760"/>
                </a:lnTo>
                <a:lnTo>
                  <a:pt x="484632" y="2276983"/>
                </a:lnTo>
                <a:lnTo>
                  <a:pt x="486917" y="2270379"/>
                </a:lnTo>
                <a:lnTo>
                  <a:pt x="485139" y="2266822"/>
                </a:lnTo>
                <a:lnTo>
                  <a:pt x="478536" y="2264536"/>
                </a:lnTo>
                <a:close/>
              </a:path>
              <a:path w="1228725" h="3713479">
                <a:moveTo>
                  <a:pt x="462788" y="2312797"/>
                </a:moveTo>
                <a:lnTo>
                  <a:pt x="459232" y="2314702"/>
                </a:lnTo>
                <a:lnTo>
                  <a:pt x="458088" y="2318004"/>
                </a:lnTo>
                <a:lnTo>
                  <a:pt x="446404" y="2354198"/>
                </a:lnTo>
                <a:lnTo>
                  <a:pt x="445262" y="2357628"/>
                </a:lnTo>
                <a:lnTo>
                  <a:pt x="447166" y="2361184"/>
                </a:lnTo>
                <a:lnTo>
                  <a:pt x="450469" y="2362199"/>
                </a:lnTo>
                <a:lnTo>
                  <a:pt x="453771" y="2363342"/>
                </a:lnTo>
                <a:lnTo>
                  <a:pt x="457326" y="2361565"/>
                </a:lnTo>
                <a:lnTo>
                  <a:pt x="458470" y="2358135"/>
                </a:lnTo>
                <a:lnTo>
                  <a:pt x="470153" y="2321941"/>
                </a:lnTo>
                <a:lnTo>
                  <a:pt x="471297" y="2318639"/>
                </a:lnTo>
                <a:lnTo>
                  <a:pt x="469391" y="2314955"/>
                </a:lnTo>
                <a:lnTo>
                  <a:pt x="466089" y="2313940"/>
                </a:lnTo>
                <a:lnTo>
                  <a:pt x="462788" y="2312797"/>
                </a:lnTo>
                <a:close/>
              </a:path>
              <a:path w="1228725" h="3713479">
                <a:moveTo>
                  <a:pt x="435483" y="2397379"/>
                </a:moveTo>
                <a:lnTo>
                  <a:pt x="431926" y="2399156"/>
                </a:lnTo>
                <a:lnTo>
                  <a:pt x="429640" y="2405760"/>
                </a:lnTo>
                <a:lnTo>
                  <a:pt x="431419" y="2409443"/>
                </a:lnTo>
                <a:lnTo>
                  <a:pt x="438023" y="2411729"/>
                </a:lnTo>
                <a:lnTo>
                  <a:pt x="441578" y="2409952"/>
                </a:lnTo>
                <a:lnTo>
                  <a:pt x="443864" y="2403347"/>
                </a:lnTo>
                <a:lnTo>
                  <a:pt x="442087" y="2399665"/>
                </a:lnTo>
                <a:lnTo>
                  <a:pt x="435483" y="2397379"/>
                </a:lnTo>
                <a:close/>
              </a:path>
              <a:path w="1228725" h="3713479">
                <a:moveTo>
                  <a:pt x="419735" y="2445766"/>
                </a:moveTo>
                <a:lnTo>
                  <a:pt x="416178" y="2447543"/>
                </a:lnTo>
                <a:lnTo>
                  <a:pt x="415036" y="2450972"/>
                </a:lnTo>
                <a:lnTo>
                  <a:pt x="403351" y="2487167"/>
                </a:lnTo>
                <a:lnTo>
                  <a:pt x="402209" y="2490470"/>
                </a:lnTo>
                <a:lnTo>
                  <a:pt x="404113" y="2494153"/>
                </a:lnTo>
                <a:lnTo>
                  <a:pt x="407415" y="2495168"/>
                </a:lnTo>
                <a:lnTo>
                  <a:pt x="410717" y="2496311"/>
                </a:lnTo>
                <a:lnTo>
                  <a:pt x="414274" y="2494406"/>
                </a:lnTo>
                <a:lnTo>
                  <a:pt x="415416" y="2491104"/>
                </a:lnTo>
                <a:lnTo>
                  <a:pt x="427100" y="2454783"/>
                </a:lnTo>
                <a:lnTo>
                  <a:pt x="428244" y="2451480"/>
                </a:lnTo>
                <a:lnTo>
                  <a:pt x="426338" y="2447924"/>
                </a:lnTo>
                <a:lnTo>
                  <a:pt x="423037" y="2446909"/>
                </a:lnTo>
                <a:lnTo>
                  <a:pt x="419735" y="2445766"/>
                </a:lnTo>
                <a:close/>
              </a:path>
              <a:path w="1228725" h="3713479">
                <a:moveTo>
                  <a:pt x="392429" y="2530347"/>
                </a:moveTo>
                <a:lnTo>
                  <a:pt x="388874" y="2532126"/>
                </a:lnTo>
                <a:lnTo>
                  <a:pt x="386588" y="2538729"/>
                </a:lnTo>
                <a:lnTo>
                  <a:pt x="388365" y="2542285"/>
                </a:lnTo>
                <a:lnTo>
                  <a:pt x="394970" y="2544572"/>
                </a:lnTo>
                <a:lnTo>
                  <a:pt x="398525" y="2542793"/>
                </a:lnTo>
                <a:lnTo>
                  <a:pt x="400812" y="2536190"/>
                </a:lnTo>
                <a:lnTo>
                  <a:pt x="399034" y="2532634"/>
                </a:lnTo>
                <a:lnTo>
                  <a:pt x="392429" y="2530347"/>
                </a:lnTo>
                <a:close/>
              </a:path>
              <a:path w="1228725" h="3713479">
                <a:moveTo>
                  <a:pt x="376682" y="2578735"/>
                </a:moveTo>
                <a:lnTo>
                  <a:pt x="373125" y="2580512"/>
                </a:lnTo>
                <a:lnTo>
                  <a:pt x="371983" y="2583815"/>
                </a:lnTo>
                <a:lnTo>
                  <a:pt x="360299" y="2620136"/>
                </a:lnTo>
                <a:lnTo>
                  <a:pt x="359156" y="2623439"/>
                </a:lnTo>
                <a:lnTo>
                  <a:pt x="361061" y="2626995"/>
                </a:lnTo>
                <a:lnTo>
                  <a:pt x="364363" y="2628137"/>
                </a:lnTo>
                <a:lnTo>
                  <a:pt x="367664" y="2629154"/>
                </a:lnTo>
                <a:lnTo>
                  <a:pt x="371221" y="2627376"/>
                </a:lnTo>
                <a:lnTo>
                  <a:pt x="372363" y="2623947"/>
                </a:lnTo>
                <a:lnTo>
                  <a:pt x="384048" y="2587752"/>
                </a:lnTo>
                <a:lnTo>
                  <a:pt x="385190" y="2584449"/>
                </a:lnTo>
                <a:lnTo>
                  <a:pt x="383286" y="2580893"/>
                </a:lnTo>
                <a:lnTo>
                  <a:pt x="379984" y="2579751"/>
                </a:lnTo>
                <a:lnTo>
                  <a:pt x="376682" y="2578735"/>
                </a:lnTo>
                <a:close/>
              </a:path>
              <a:path w="1228725" h="3713479">
                <a:moveTo>
                  <a:pt x="349376" y="2663190"/>
                </a:moveTo>
                <a:lnTo>
                  <a:pt x="345821" y="2664967"/>
                </a:lnTo>
                <a:lnTo>
                  <a:pt x="344677" y="2668270"/>
                </a:lnTo>
                <a:lnTo>
                  <a:pt x="343535" y="2671698"/>
                </a:lnTo>
                <a:lnTo>
                  <a:pt x="345313" y="2675254"/>
                </a:lnTo>
                <a:lnTo>
                  <a:pt x="351916" y="2677541"/>
                </a:lnTo>
                <a:lnTo>
                  <a:pt x="355473" y="2675762"/>
                </a:lnTo>
                <a:lnTo>
                  <a:pt x="357759" y="2669159"/>
                </a:lnTo>
                <a:lnTo>
                  <a:pt x="355981" y="2665476"/>
                </a:lnTo>
                <a:lnTo>
                  <a:pt x="349376" y="2663190"/>
                </a:lnTo>
                <a:close/>
              </a:path>
              <a:path w="1228725" h="3713479">
                <a:moveTo>
                  <a:pt x="333628" y="2711577"/>
                </a:moveTo>
                <a:lnTo>
                  <a:pt x="330073" y="2713481"/>
                </a:lnTo>
                <a:lnTo>
                  <a:pt x="328929" y="2716784"/>
                </a:lnTo>
                <a:lnTo>
                  <a:pt x="317246" y="2752979"/>
                </a:lnTo>
                <a:lnTo>
                  <a:pt x="316102" y="2756408"/>
                </a:lnTo>
                <a:lnTo>
                  <a:pt x="318008" y="2759964"/>
                </a:lnTo>
                <a:lnTo>
                  <a:pt x="321310" y="2760979"/>
                </a:lnTo>
                <a:lnTo>
                  <a:pt x="324612" y="2762122"/>
                </a:lnTo>
                <a:lnTo>
                  <a:pt x="328167" y="2760217"/>
                </a:lnTo>
                <a:lnTo>
                  <a:pt x="329311" y="2756916"/>
                </a:lnTo>
                <a:lnTo>
                  <a:pt x="340995" y="2720721"/>
                </a:lnTo>
                <a:lnTo>
                  <a:pt x="342138" y="2717291"/>
                </a:lnTo>
                <a:lnTo>
                  <a:pt x="340233" y="2713735"/>
                </a:lnTo>
                <a:lnTo>
                  <a:pt x="336931" y="2712720"/>
                </a:lnTo>
                <a:lnTo>
                  <a:pt x="333628" y="2711577"/>
                </a:lnTo>
                <a:close/>
              </a:path>
              <a:path w="1228725" h="3713479">
                <a:moveTo>
                  <a:pt x="306324" y="2796159"/>
                </a:moveTo>
                <a:lnTo>
                  <a:pt x="302767" y="2797936"/>
                </a:lnTo>
                <a:lnTo>
                  <a:pt x="300482" y="2804541"/>
                </a:lnTo>
                <a:lnTo>
                  <a:pt x="302260" y="2808223"/>
                </a:lnTo>
                <a:lnTo>
                  <a:pt x="308863" y="2810510"/>
                </a:lnTo>
                <a:lnTo>
                  <a:pt x="312420" y="2808731"/>
                </a:lnTo>
                <a:lnTo>
                  <a:pt x="313563" y="2805429"/>
                </a:lnTo>
                <a:lnTo>
                  <a:pt x="314706" y="2802001"/>
                </a:lnTo>
                <a:lnTo>
                  <a:pt x="312927" y="2798445"/>
                </a:lnTo>
                <a:lnTo>
                  <a:pt x="306324" y="2796159"/>
                </a:lnTo>
                <a:close/>
              </a:path>
              <a:path w="1228725" h="3713479">
                <a:moveTo>
                  <a:pt x="290575" y="2844546"/>
                </a:moveTo>
                <a:lnTo>
                  <a:pt x="287020" y="2846323"/>
                </a:lnTo>
                <a:lnTo>
                  <a:pt x="285876" y="2849626"/>
                </a:lnTo>
                <a:lnTo>
                  <a:pt x="274192" y="2885947"/>
                </a:lnTo>
                <a:lnTo>
                  <a:pt x="273050" y="2889249"/>
                </a:lnTo>
                <a:lnTo>
                  <a:pt x="274954" y="2892805"/>
                </a:lnTo>
                <a:lnTo>
                  <a:pt x="278257" y="2893948"/>
                </a:lnTo>
                <a:lnTo>
                  <a:pt x="281559" y="2894965"/>
                </a:lnTo>
                <a:lnTo>
                  <a:pt x="285114" y="2893186"/>
                </a:lnTo>
                <a:lnTo>
                  <a:pt x="286258" y="2889885"/>
                </a:lnTo>
                <a:lnTo>
                  <a:pt x="297941" y="2853562"/>
                </a:lnTo>
                <a:lnTo>
                  <a:pt x="299085" y="2850260"/>
                </a:lnTo>
                <a:lnTo>
                  <a:pt x="297179" y="2846704"/>
                </a:lnTo>
                <a:lnTo>
                  <a:pt x="293877" y="2845561"/>
                </a:lnTo>
                <a:lnTo>
                  <a:pt x="290575" y="2844546"/>
                </a:lnTo>
                <a:close/>
              </a:path>
              <a:path w="1228725" h="3713479">
                <a:moveTo>
                  <a:pt x="263271" y="2929128"/>
                </a:moveTo>
                <a:lnTo>
                  <a:pt x="259714" y="2930779"/>
                </a:lnTo>
                <a:lnTo>
                  <a:pt x="258572" y="2934208"/>
                </a:lnTo>
                <a:lnTo>
                  <a:pt x="257428" y="2937510"/>
                </a:lnTo>
                <a:lnTo>
                  <a:pt x="259207" y="2941066"/>
                </a:lnTo>
                <a:lnTo>
                  <a:pt x="265811" y="2943352"/>
                </a:lnTo>
                <a:lnTo>
                  <a:pt x="269366" y="2941573"/>
                </a:lnTo>
                <a:lnTo>
                  <a:pt x="271652" y="2934970"/>
                </a:lnTo>
                <a:lnTo>
                  <a:pt x="269875" y="2931286"/>
                </a:lnTo>
                <a:lnTo>
                  <a:pt x="266573" y="2930143"/>
                </a:lnTo>
                <a:lnTo>
                  <a:pt x="263271" y="2929128"/>
                </a:lnTo>
                <a:close/>
              </a:path>
              <a:path w="1228725" h="3713479">
                <a:moveTo>
                  <a:pt x="247523" y="2977387"/>
                </a:moveTo>
                <a:lnTo>
                  <a:pt x="243966" y="2979292"/>
                </a:lnTo>
                <a:lnTo>
                  <a:pt x="242824" y="2982595"/>
                </a:lnTo>
                <a:lnTo>
                  <a:pt x="231139" y="3018790"/>
                </a:lnTo>
                <a:lnTo>
                  <a:pt x="229997" y="3022218"/>
                </a:lnTo>
                <a:lnTo>
                  <a:pt x="231901" y="3025774"/>
                </a:lnTo>
                <a:lnTo>
                  <a:pt x="235203" y="3026791"/>
                </a:lnTo>
                <a:lnTo>
                  <a:pt x="238506" y="3027934"/>
                </a:lnTo>
                <a:lnTo>
                  <a:pt x="242062" y="3026029"/>
                </a:lnTo>
                <a:lnTo>
                  <a:pt x="243204" y="3022727"/>
                </a:lnTo>
                <a:lnTo>
                  <a:pt x="254888" y="2986531"/>
                </a:lnTo>
                <a:lnTo>
                  <a:pt x="256032" y="2983229"/>
                </a:lnTo>
                <a:lnTo>
                  <a:pt x="254253" y="2979547"/>
                </a:lnTo>
                <a:lnTo>
                  <a:pt x="250825" y="2978530"/>
                </a:lnTo>
                <a:lnTo>
                  <a:pt x="247523" y="2977387"/>
                </a:lnTo>
                <a:close/>
              </a:path>
              <a:path w="1228725" h="3713479">
                <a:moveTo>
                  <a:pt x="220217" y="3061970"/>
                </a:moveTo>
                <a:lnTo>
                  <a:pt x="216662" y="3063747"/>
                </a:lnTo>
                <a:lnTo>
                  <a:pt x="214375" y="3070352"/>
                </a:lnTo>
                <a:lnTo>
                  <a:pt x="216153" y="3074035"/>
                </a:lnTo>
                <a:lnTo>
                  <a:pt x="222758" y="3076321"/>
                </a:lnTo>
                <a:lnTo>
                  <a:pt x="226313" y="3074542"/>
                </a:lnTo>
                <a:lnTo>
                  <a:pt x="228600" y="3067939"/>
                </a:lnTo>
                <a:lnTo>
                  <a:pt x="226949" y="3064255"/>
                </a:lnTo>
                <a:lnTo>
                  <a:pt x="223520" y="3063112"/>
                </a:lnTo>
                <a:lnTo>
                  <a:pt x="220217" y="3061970"/>
                </a:lnTo>
                <a:close/>
              </a:path>
              <a:path w="1228725" h="3713479">
                <a:moveTo>
                  <a:pt x="204470" y="3110356"/>
                </a:moveTo>
                <a:lnTo>
                  <a:pt x="200913" y="3112135"/>
                </a:lnTo>
                <a:lnTo>
                  <a:pt x="199771" y="3115564"/>
                </a:lnTo>
                <a:lnTo>
                  <a:pt x="188087" y="3151759"/>
                </a:lnTo>
                <a:lnTo>
                  <a:pt x="186944" y="3155060"/>
                </a:lnTo>
                <a:lnTo>
                  <a:pt x="188849" y="3158616"/>
                </a:lnTo>
                <a:lnTo>
                  <a:pt x="192150" y="3159760"/>
                </a:lnTo>
                <a:lnTo>
                  <a:pt x="195452" y="3160776"/>
                </a:lnTo>
                <a:lnTo>
                  <a:pt x="199009" y="3158997"/>
                </a:lnTo>
                <a:lnTo>
                  <a:pt x="200151" y="3155696"/>
                </a:lnTo>
                <a:lnTo>
                  <a:pt x="211836" y="3119373"/>
                </a:lnTo>
                <a:lnTo>
                  <a:pt x="212978" y="3116072"/>
                </a:lnTo>
                <a:lnTo>
                  <a:pt x="211200" y="3112516"/>
                </a:lnTo>
                <a:lnTo>
                  <a:pt x="207772" y="3111372"/>
                </a:lnTo>
                <a:lnTo>
                  <a:pt x="204470" y="3110356"/>
                </a:lnTo>
                <a:close/>
              </a:path>
              <a:path w="1228725" h="3713479">
                <a:moveTo>
                  <a:pt x="177164" y="3194939"/>
                </a:moveTo>
                <a:lnTo>
                  <a:pt x="173609" y="3196716"/>
                </a:lnTo>
                <a:lnTo>
                  <a:pt x="171323" y="3203321"/>
                </a:lnTo>
                <a:lnTo>
                  <a:pt x="173100" y="3206877"/>
                </a:lnTo>
                <a:lnTo>
                  <a:pt x="179704" y="3209162"/>
                </a:lnTo>
                <a:lnTo>
                  <a:pt x="183261" y="3207385"/>
                </a:lnTo>
                <a:lnTo>
                  <a:pt x="185547" y="3200780"/>
                </a:lnTo>
                <a:lnTo>
                  <a:pt x="183896" y="3197224"/>
                </a:lnTo>
                <a:lnTo>
                  <a:pt x="180466" y="3196081"/>
                </a:lnTo>
                <a:lnTo>
                  <a:pt x="177164" y="3194939"/>
                </a:lnTo>
                <a:close/>
              </a:path>
              <a:path w="1228725" h="3713479">
                <a:moveTo>
                  <a:pt x="161416" y="3243326"/>
                </a:moveTo>
                <a:lnTo>
                  <a:pt x="157861" y="3245104"/>
                </a:lnTo>
                <a:lnTo>
                  <a:pt x="156717" y="3248405"/>
                </a:lnTo>
                <a:lnTo>
                  <a:pt x="145034" y="3284728"/>
                </a:lnTo>
                <a:lnTo>
                  <a:pt x="143890" y="3288029"/>
                </a:lnTo>
                <a:lnTo>
                  <a:pt x="145796" y="3291585"/>
                </a:lnTo>
                <a:lnTo>
                  <a:pt x="149098" y="3292729"/>
                </a:lnTo>
                <a:lnTo>
                  <a:pt x="152400" y="3293745"/>
                </a:lnTo>
                <a:lnTo>
                  <a:pt x="156083" y="3291966"/>
                </a:lnTo>
                <a:lnTo>
                  <a:pt x="157099" y="3288537"/>
                </a:lnTo>
                <a:lnTo>
                  <a:pt x="168783" y="3252342"/>
                </a:lnTo>
                <a:lnTo>
                  <a:pt x="169925" y="3249041"/>
                </a:lnTo>
                <a:lnTo>
                  <a:pt x="168148" y="3245485"/>
                </a:lnTo>
                <a:lnTo>
                  <a:pt x="164719" y="3244341"/>
                </a:lnTo>
                <a:lnTo>
                  <a:pt x="161416" y="3243326"/>
                </a:lnTo>
                <a:close/>
              </a:path>
              <a:path w="1228725" h="3713479">
                <a:moveTo>
                  <a:pt x="134112" y="3327780"/>
                </a:moveTo>
                <a:lnTo>
                  <a:pt x="130556" y="3329558"/>
                </a:lnTo>
                <a:lnTo>
                  <a:pt x="129412" y="3332860"/>
                </a:lnTo>
                <a:lnTo>
                  <a:pt x="128270" y="3336290"/>
                </a:lnTo>
                <a:lnTo>
                  <a:pt x="130048" y="3339846"/>
                </a:lnTo>
                <a:lnTo>
                  <a:pt x="136651" y="3342131"/>
                </a:lnTo>
                <a:lnTo>
                  <a:pt x="140335" y="3340354"/>
                </a:lnTo>
                <a:lnTo>
                  <a:pt x="141350" y="3337052"/>
                </a:lnTo>
                <a:lnTo>
                  <a:pt x="142494" y="3333750"/>
                </a:lnTo>
                <a:lnTo>
                  <a:pt x="140842" y="3330066"/>
                </a:lnTo>
                <a:lnTo>
                  <a:pt x="137413" y="3328924"/>
                </a:lnTo>
                <a:lnTo>
                  <a:pt x="134112" y="3327780"/>
                </a:lnTo>
                <a:close/>
              </a:path>
              <a:path w="1228725" h="3713479">
                <a:moveTo>
                  <a:pt x="118363" y="3376167"/>
                </a:moveTo>
                <a:lnTo>
                  <a:pt x="114808" y="3378073"/>
                </a:lnTo>
                <a:lnTo>
                  <a:pt x="113664" y="3381375"/>
                </a:lnTo>
                <a:lnTo>
                  <a:pt x="101981" y="3417570"/>
                </a:lnTo>
                <a:lnTo>
                  <a:pt x="100837" y="3420872"/>
                </a:lnTo>
                <a:lnTo>
                  <a:pt x="102742" y="3424554"/>
                </a:lnTo>
                <a:lnTo>
                  <a:pt x="106045" y="3425571"/>
                </a:lnTo>
                <a:lnTo>
                  <a:pt x="109347" y="3426714"/>
                </a:lnTo>
                <a:lnTo>
                  <a:pt x="113029" y="3424808"/>
                </a:lnTo>
                <a:lnTo>
                  <a:pt x="114046" y="3421506"/>
                </a:lnTo>
                <a:lnTo>
                  <a:pt x="125857" y="3385311"/>
                </a:lnTo>
                <a:lnTo>
                  <a:pt x="126873" y="3381882"/>
                </a:lnTo>
                <a:lnTo>
                  <a:pt x="125095" y="3378327"/>
                </a:lnTo>
                <a:lnTo>
                  <a:pt x="121665" y="3377310"/>
                </a:lnTo>
                <a:lnTo>
                  <a:pt x="118363" y="3376167"/>
                </a:lnTo>
                <a:close/>
              </a:path>
              <a:path w="1228725" h="3713479">
                <a:moveTo>
                  <a:pt x="91059" y="3460750"/>
                </a:moveTo>
                <a:lnTo>
                  <a:pt x="87502" y="3462528"/>
                </a:lnTo>
                <a:lnTo>
                  <a:pt x="85216" y="3469131"/>
                </a:lnTo>
                <a:lnTo>
                  <a:pt x="86995" y="3472815"/>
                </a:lnTo>
                <a:lnTo>
                  <a:pt x="93599" y="3475101"/>
                </a:lnTo>
                <a:lnTo>
                  <a:pt x="97282" y="3473323"/>
                </a:lnTo>
                <a:lnTo>
                  <a:pt x="98425" y="3470021"/>
                </a:lnTo>
                <a:lnTo>
                  <a:pt x="98425" y="3469893"/>
                </a:lnTo>
                <a:lnTo>
                  <a:pt x="99567" y="3466591"/>
                </a:lnTo>
                <a:lnTo>
                  <a:pt x="97789" y="3463035"/>
                </a:lnTo>
                <a:lnTo>
                  <a:pt x="94487" y="3461892"/>
                </a:lnTo>
                <a:lnTo>
                  <a:pt x="91059" y="3460750"/>
                </a:lnTo>
                <a:close/>
              </a:path>
              <a:path w="1228725" h="3713479">
                <a:moveTo>
                  <a:pt x="75311" y="3509136"/>
                </a:moveTo>
                <a:lnTo>
                  <a:pt x="71755" y="3510915"/>
                </a:lnTo>
                <a:lnTo>
                  <a:pt x="70612" y="3514216"/>
                </a:lnTo>
                <a:lnTo>
                  <a:pt x="58928" y="3550539"/>
                </a:lnTo>
                <a:lnTo>
                  <a:pt x="57785" y="3553841"/>
                </a:lnTo>
                <a:lnTo>
                  <a:pt x="59689" y="3557397"/>
                </a:lnTo>
                <a:lnTo>
                  <a:pt x="62992" y="3558540"/>
                </a:lnTo>
                <a:lnTo>
                  <a:pt x="66293" y="3559555"/>
                </a:lnTo>
                <a:lnTo>
                  <a:pt x="69976" y="3557778"/>
                </a:lnTo>
                <a:lnTo>
                  <a:pt x="70993" y="3554476"/>
                </a:lnTo>
                <a:lnTo>
                  <a:pt x="82804" y="3518154"/>
                </a:lnTo>
                <a:lnTo>
                  <a:pt x="83820" y="3514852"/>
                </a:lnTo>
                <a:lnTo>
                  <a:pt x="82042" y="3511296"/>
                </a:lnTo>
                <a:lnTo>
                  <a:pt x="78612" y="3510153"/>
                </a:lnTo>
                <a:lnTo>
                  <a:pt x="75311" y="3509136"/>
                </a:lnTo>
                <a:close/>
              </a:path>
              <a:path w="1228725" h="3713479">
                <a:moveTo>
                  <a:pt x="48006" y="3593718"/>
                </a:moveTo>
                <a:lnTo>
                  <a:pt x="44450" y="3595369"/>
                </a:lnTo>
                <a:lnTo>
                  <a:pt x="43306" y="3598799"/>
                </a:lnTo>
                <a:lnTo>
                  <a:pt x="42163" y="3602101"/>
                </a:lnTo>
                <a:lnTo>
                  <a:pt x="43942" y="3605656"/>
                </a:lnTo>
                <a:lnTo>
                  <a:pt x="50545" y="3607942"/>
                </a:lnTo>
                <a:lnTo>
                  <a:pt x="54229" y="3606165"/>
                </a:lnTo>
                <a:lnTo>
                  <a:pt x="56514" y="3599560"/>
                </a:lnTo>
                <a:lnTo>
                  <a:pt x="54737" y="3595878"/>
                </a:lnTo>
                <a:lnTo>
                  <a:pt x="51435" y="3594734"/>
                </a:lnTo>
                <a:lnTo>
                  <a:pt x="48006" y="3593718"/>
                </a:lnTo>
                <a:close/>
              </a:path>
              <a:path w="1228725" h="3713479">
                <a:moveTo>
                  <a:pt x="0" y="3629279"/>
                </a:moveTo>
                <a:lnTo>
                  <a:pt x="12826" y="3713479"/>
                </a:lnTo>
                <a:lnTo>
                  <a:pt x="65274" y="3660140"/>
                </a:lnTo>
                <a:lnTo>
                  <a:pt x="33781" y="3660140"/>
                </a:lnTo>
                <a:lnTo>
                  <a:pt x="30480" y="3659124"/>
                </a:lnTo>
                <a:lnTo>
                  <a:pt x="27050" y="3657980"/>
                </a:lnTo>
                <a:lnTo>
                  <a:pt x="25273" y="3654425"/>
                </a:lnTo>
                <a:lnTo>
                  <a:pt x="26288" y="3651123"/>
                </a:lnTo>
                <a:lnTo>
                  <a:pt x="27559" y="3647185"/>
                </a:lnTo>
                <a:lnTo>
                  <a:pt x="28701" y="3643883"/>
                </a:lnTo>
                <a:lnTo>
                  <a:pt x="32257" y="3641979"/>
                </a:lnTo>
                <a:lnTo>
                  <a:pt x="39198" y="3641979"/>
                </a:lnTo>
                <a:lnTo>
                  <a:pt x="0" y="3629279"/>
                </a:lnTo>
                <a:close/>
              </a:path>
              <a:path w="1228725" h="3713479">
                <a:moveTo>
                  <a:pt x="32257" y="3641979"/>
                </a:moveTo>
                <a:lnTo>
                  <a:pt x="28701" y="3643883"/>
                </a:lnTo>
                <a:lnTo>
                  <a:pt x="27559" y="3647185"/>
                </a:lnTo>
                <a:lnTo>
                  <a:pt x="26288" y="3651123"/>
                </a:lnTo>
                <a:lnTo>
                  <a:pt x="25273" y="3654425"/>
                </a:lnTo>
                <a:lnTo>
                  <a:pt x="27050" y="3657980"/>
                </a:lnTo>
                <a:lnTo>
                  <a:pt x="30480" y="3659124"/>
                </a:lnTo>
                <a:lnTo>
                  <a:pt x="33781" y="3660140"/>
                </a:lnTo>
                <a:lnTo>
                  <a:pt x="37337" y="3658362"/>
                </a:lnTo>
                <a:lnTo>
                  <a:pt x="38481" y="3655059"/>
                </a:lnTo>
                <a:lnTo>
                  <a:pt x="39750" y="3651123"/>
                </a:lnTo>
                <a:lnTo>
                  <a:pt x="40767" y="3647820"/>
                </a:lnTo>
                <a:lnTo>
                  <a:pt x="38988" y="3644138"/>
                </a:lnTo>
                <a:lnTo>
                  <a:pt x="35560" y="3643122"/>
                </a:lnTo>
                <a:lnTo>
                  <a:pt x="32257" y="3641979"/>
                </a:lnTo>
                <a:close/>
              </a:path>
              <a:path w="1228725" h="3713479">
                <a:moveTo>
                  <a:pt x="39198" y="3641979"/>
                </a:moveTo>
                <a:lnTo>
                  <a:pt x="32257" y="3641979"/>
                </a:lnTo>
                <a:lnTo>
                  <a:pt x="35560" y="3643122"/>
                </a:lnTo>
                <a:lnTo>
                  <a:pt x="38988" y="3644138"/>
                </a:lnTo>
                <a:lnTo>
                  <a:pt x="40767" y="3647820"/>
                </a:lnTo>
                <a:lnTo>
                  <a:pt x="39750" y="3651123"/>
                </a:lnTo>
                <a:lnTo>
                  <a:pt x="38481" y="3655059"/>
                </a:lnTo>
                <a:lnTo>
                  <a:pt x="37337" y="3658362"/>
                </a:lnTo>
                <a:lnTo>
                  <a:pt x="33781" y="3660140"/>
                </a:lnTo>
                <a:lnTo>
                  <a:pt x="65274" y="3660140"/>
                </a:lnTo>
                <a:lnTo>
                  <a:pt x="72517"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2" name="Graphic 367">
            <a:extLst>
              <a:ext uri="{FF2B5EF4-FFF2-40B4-BE49-F238E27FC236}">
                <a16:creationId xmlns:a16="http://schemas.microsoft.com/office/drawing/2014/main" id="{00000000-0008-0000-1000-000016000000}"/>
              </a:ext>
            </a:extLst>
          </xdr:cNvPr>
          <xdr:cNvSpPr/>
        </xdr:nvSpPr>
        <xdr:spPr>
          <a:xfrm>
            <a:off x="2124075" y="1966595"/>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3" name="Image 368">
            <a:extLst>
              <a:ext uri="{FF2B5EF4-FFF2-40B4-BE49-F238E27FC236}">
                <a16:creationId xmlns:a16="http://schemas.microsoft.com/office/drawing/2014/main" id="{00000000-0008-0000-1000-000017000000}"/>
              </a:ext>
            </a:extLst>
          </xdr:cNvPr>
          <xdr:cNvPicPr/>
        </xdr:nvPicPr>
        <xdr:blipFill>
          <a:blip xmlns:r="http://schemas.openxmlformats.org/officeDocument/2006/relationships" r:embed="rId6" cstate="print"/>
          <a:stretch>
            <a:fillRect/>
          </a:stretch>
        </xdr:blipFill>
        <xdr:spPr>
          <a:xfrm>
            <a:off x="2111375" y="1941195"/>
            <a:ext cx="90804" cy="90804"/>
          </a:xfrm>
          <a:prstGeom prst="rect">
            <a:avLst/>
          </a:prstGeom>
        </xdr:spPr>
      </xdr:pic>
      <xdr:sp macro="" textlink="">
        <xdr:nvSpPr>
          <xdr:cNvPr id="24" name="Graphic 369">
            <a:extLst>
              <a:ext uri="{FF2B5EF4-FFF2-40B4-BE49-F238E27FC236}">
                <a16:creationId xmlns:a16="http://schemas.microsoft.com/office/drawing/2014/main" id="{00000000-0008-0000-1000-000018000000}"/>
              </a:ext>
            </a:extLst>
          </xdr:cNvPr>
          <xdr:cNvSpPr/>
        </xdr:nvSpPr>
        <xdr:spPr>
          <a:xfrm>
            <a:off x="2111375" y="194119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5" name="Graphic 370">
            <a:extLst>
              <a:ext uri="{FF2B5EF4-FFF2-40B4-BE49-F238E27FC236}">
                <a16:creationId xmlns:a16="http://schemas.microsoft.com/office/drawing/2014/main" id="{00000000-0008-0000-1000-000019000000}"/>
              </a:ext>
            </a:extLst>
          </xdr:cNvPr>
          <xdr:cNvSpPr/>
        </xdr:nvSpPr>
        <xdr:spPr>
          <a:xfrm>
            <a:off x="1708150" y="1990725"/>
            <a:ext cx="434975" cy="1270"/>
          </a:xfrm>
          <a:custGeom>
            <a:avLst/>
            <a:gdLst/>
            <a:ahLst/>
            <a:cxnLst/>
            <a:rect l="l" t="t" r="r" b="b"/>
            <a:pathLst>
              <a:path w="434975">
                <a:moveTo>
                  <a:pt x="0" y="0"/>
                </a:moveTo>
                <a:lnTo>
                  <a:pt x="434975"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6" name="Graphic 371">
            <a:extLst>
              <a:ext uri="{FF2B5EF4-FFF2-40B4-BE49-F238E27FC236}">
                <a16:creationId xmlns:a16="http://schemas.microsoft.com/office/drawing/2014/main" id="{00000000-0008-0000-1000-00001A000000}"/>
              </a:ext>
            </a:extLst>
          </xdr:cNvPr>
          <xdr:cNvSpPr/>
        </xdr:nvSpPr>
        <xdr:spPr>
          <a:xfrm>
            <a:off x="2286000" y="1861820"/>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7" name="Graphic 372">
            <a:extLst>
              <a:ext uri="{FF2B5EF4-FFF2-40B4-BE49-F238E27FC236}">
                <a16:creationId xmlns:a16="http://schemas.microsoft.com/office/drawing/2014/main" id="{00000000-0008-0000-1000-00001B000000}"/>
              </a:ext>
            </a:extLst>
          </xdr:cNvPr>
          <xdr:cNvSpPr/>
        </xdr:nvSpPr>
        <xdr:spPr>
          <a:xfrm>
            <a:off x="1653539" y="1990725"/>
            <a:ext cx="76200" cy="1816735"/>
          </a:xfrm>
          <a:custGeom>
            <a:avLst/>
            <a:gdLst/>
            <a:ahLst/>
            <a:cxnLst/>
            <a:rect l="l" t="t" r="r" b="b"/>
            <a:pathLst>
              <a:path w="76200" h="1816735">
                <a:moveTo>
                  <a:pt x="31750" y="1740534"/>
                </a:moveTo>
                <a:lnTo>
                  <a:pt x="0" y="1740534"/>
                </a:lnTo>
                <a:lnTo>
                  <a:pt x="38100" y="1816734"/>
                </a:lnTo>
                <a:lnTo>
                  <a:pt x="69850" y="1753234"/>
                </a:lnTo>
                <a:lnTo>
                  <a:pt x="31750" y="1753234"/>
                </a:lnTo>
                <a:lnTo>
                  <a:pt x="31750" y="1740534"/>
                </a:lnTo>
                <a:close/>
              </a:path>
              <a:path w="76200" h="1816735">
                <a:moveTo>
                  <a:pt x="44450" y="0"/>
                </a:moveTo>
                <a:lnTo>
                  <a:pt x="31750" y="0"/>
                </a:lnTo>
                <a:lnTo>
                  <a:pt x="31750" y="1753234"/>
                </a:lnTo>
                <a:lnTo>
                  <a:pt x="44450" y="1753234"/>
                </a:lnTo>
                <a:lnTo>
                  <a:pt x="44450" y="0"/>
                </a:lnTo>
                <a:close/>
              </a:path>
              <a:path w="76200" h="1816735">
                <a:moveTo>
                  <a:pt x="76200" y="1740534"/>
                </a:moveTo>
                <a:lnTo>
                  <a:pt x="44450" y="1740534"/>
                </a:lnTo>
                <a:lnTo>
                  <a:pt x="44450" y="1753234"/>
                </a:lnTo>
                <a:lnTo>
                  <a:pt x="69850" y="1753234"/>
                </a:lnTo>
                <a:lnTo>
                  <a:pt x="76200" y="1740534"/>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28" name="Graphic 373">
            <a:extLst>
              <a:ext uri="{FF2B5EF4-FFF2-40B4-BE49-F238E27FC236}">
                <a16:creationId xmlns:a16="http://schemas.microsoft.com/office/drawing/2014/main" id="{00000000-0008-0000-1000-00001C000000}"/>
              </a:ext>
            </a:extLst>
          </xdr:cNvPr>
          <xdr:cNvSpPr/>
        </xdr:nvSpPr>
        <xdr:spPr>
          <a:xfrm>
            <a:off x="1456689" y="25901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9" name="Image 374">
            <a:extLst>
              <a:ext uri="{FF2B5EF4-FFF2-40B4-BE49-F238E27FC236}">
                <a16:creationId xmlns:a16="http://schemas.microsoft.com/office/drawing/2014/main" id="{00000000-0008-0000-1000-00001D000000}"/>
              </a:ext>
            </a:extLst>
          </xdr:cNvPr>
          <xdr:cNvPicPr/>
        </xdr:nvPicPr>
        <xdr:blipFill>
          <a:blip xmlns:r="http://schemas.openxmlformats.org/officeDocument/2006/relationships" r:embed="rId7" cstate="print"/>
          <a:stretch>
            <a:fillRect/>
          </a:stretch>
        </xdr:blipFill>
        <xdr:spPr>
          <a:xfrm>
            <a:off x="1443989" y="2564764"/>
            <a:ext cx="90804" cy="90805"/>
          </a:xfrm>
          <a:prstGeom prst="rect">
            <a:avLst/>
          </a:prstGeom>
        </xdr:spPr>
      </xdr:pic>
      <xdr:sp macro="" textlink="">
        <xdr:nvSpPr>
          <xdr:cNvPr id="30" name="Graphic 375">
            <a:extLst>
              <a:ext uri="{FF2B5EF4-FFF2-40B4-BE49-F238E27FC236}">
                <a16:creationId xmlns:a16="http://schemas.microsoft.com/office/drawing/2014/main" id="{00000000-0008-0000-1000-00001E000000}"/>
              </a:ext>
            </a:extLst>
          </xdr:cNvPr>
          <xdr:cNvSpPr/>
        </xdr:nvSpPr>
        <xdr:spPr>
          <a:xfrm>
            <a:off x="1443989" y="25647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1" name="Graphic 376">
            <a:extLst>
              <a:ext uri="{FF2B5EF4-FFF2-40B4-BE49-F238E27FC236}">
                <a16:creationId xmlns:a16="http://schemas.microsoft.com/office/drawing/2014/main" id="{00000000-0008-0000-1000-00001F000000}"/>
              </a:ext>
            </a:extLst>
          </xdr:cNvPr>
          <xdr:cNvSpPr/>
        </xdr:nvSpPr>
        <xdr:spPr>
          <a:xfrm>
            <a:off x="2121535" y="0"/>
            <a:ext cx="76200" cy="1990725"/>
          </a:xfrm>
          <a:custGeom>
            <a:avLst/>
            <a:gdLst/>
            <a:ahLst/>
            <a:cxnLst/>
            <a:rect l="l" t="t" r="r" b="b"/>
            <a:pathLst>
              <a:path w="76200" h="1990725">
                <a:moveTo>
                  <a:pt x="44450" y="63500"/>
                </a:moveTo>
                <a:lnTo>
                  <a:pt x="31750" y="63500"/>
                </a:lnTo>
                <a:lnTo>
                  <a:pt x="31750" y="1990724"/>
                </a:lnTo>
                <a:lnTo>
                  <a:pt x="44450" y="1990724"/>
                </a:lnTo>
                <a:lnTo>
                  <a:pt x="44450" y="63500"/>
                </a:lnTo>
                <a:close/>
              </a:path>
              <a:path w="76200" h="1990725">
                <a:moveTo>
                  <a:pt x="38100" y="0"/>
                </a:moveTo>
                <a:lnTo>
                  <a:pt x="0" y="76200"/>
                </a:lnTo>
                <a:lnTo>
                  <a:pt x="31750" y="76200"/>
                </a:lnTo>
                <a:lnTo>
                  <a:pt x="31750" y="63500"/>
                </a:lnTo>
                <a:lnTo>
                  <a:pt x="69850" y="63500"/>
                </a:lnTo>
                <a:lnTo>
                  <a:pt x="38100" y="0"/>
                </a:lnTo>
                <a:close/>
              </a:path>
              <a:path w="76200" h="1990725">
                <a:moveTo>
                  <a:pt x="69850" y="63500"/>
                </a:moveTo>
                <a:lnTo>
                  <a:pt x="44450" y="63500"/>
                </a:lnTo>
                <a:lnTo>
                  <a:pt x="44450"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32" name="Graphic 377">
            <a:extLst>
              <a:ext uri="{FF2B5EF4-FFF2-40B4-BE49-F238E27FC236}">
                <a16:creationId xmlns:a16="http://schemas.microsoft.com/office/drawing/2014/main" id="{00000000-0008-0000-1000-000020000000}"/>
              </a:ext>
            </a:extLst>
          </xdr:cNvPr>
          <xdr:cNvSpPr/>
        </xdr:nvSpPr>
        <xdr:spPr>
          <a:xfrm>
            <a:off x="2159635" y="1990725"/>
            <a:ext cx="1270" cy="1722755"/>
          </a:xfrm>
          <a:custGeom>
            <a:avLst/>
            <a:gdLst/>
            <a:ahLst/>
            <a:cxnLst/>
            <a:rect l="l" t="t" r="r" b="b"/>
            <a:pathLst>
              <a:path h="1722755">
                <a:moveTo>
                  <a:pt x="0" y="0"/>
                </a:moveTo>
                <a:lnTo>
                  <a:pt x="0" y="1722754"/>
                </a:lnTo>
              </a:path>
            </a:pathLst>
          </a:custGeom>
          <a:ln w="9525">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33" name="Textbox 378">
            <a:extLst>
              <a:ext uri="{FF2B5EF4-FFF2-40B4-BE49-F238E27FC236}">
                <a16:creationId xmlns:a16="http://schemas.microsoft.com/office/drawing/2014/main" id="{00000000-0008-0000-1000-000021000000}"/>
              </a:ext>
            </a:extLst>
          </xdr:cNvPr>
          <xdr:cNvSpPr txBox="1"/>
        </xdr:nvSpPr>
        <xdr:spPr>
          <a:xfrm>
            <a:off x="2426207" y="145414"/>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34" name="Textbox 379">
            <a:extLst>
              <a:ext uri="{FF2B5EF4-FFF2-40B4-BE49-F238E27FC236}">
                <a16:creationId xmlns:a16="http://schemas.microsoft.com/office/drawing/2014/main" id="{00000000-0008-0000-1000-000022000000}"/>
              </a:ext>
            </a:extLst>
          </xdr:cNvPr>
          <xdr:cNvSpPr txBox="1"/>
        </xdr:nvSpPr>
        <xdr:spPr>
          <a:xfrm>
            <a:off x="1844039" y="470026"/>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35" name="Textbox 380">
            <a:extLst>
              <a:ext uri="{FF2B5EF4-FFF2-40B4-BE49-F238E27FC236}">
                <a16:creationId xmlns:a16="http://schemas.microsoft.com/office/drawing/2014/main" id="{00000000-0008-0000-1000-000023000000}"/>
              </a:ext>
            </a:extLst>
          </xdr:cNvPr>
          <xdr:cNvSpPr txBox="1"/>
        </xdr:nvSpPr>
        <xdr:spPr>
          <a:xfrm>
            <a:off x="2046732" y="1024763"/>
            <a:ext cx="87630" cy="140335"/>
          </a:xfrm>
          <a:prstGeom prst="rect">
            <a:avLst/>
          </a:prstGeom>
        </xdr:spPr>
        <xdr:txBody>
          <a:bodyPr wrap="square" lIns="0" tIns="0" rIns="0" bIns="0" rtlCol="0">
            <a:noAutofit/>
          </a:bodyPr>
          <a:lstStyle/>
          <a:p>
            <a:pPr>
              <a:lnSpc>
                <a:spcPts val="1070"/>
              </a:lnSpc>
            </a:pPr>
            <a:r>
              <a:rPr lang="en-US" sz="1100" spc="-50">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36" name="Textbox 381">
            <a:extLst>
              <a:ext uri="{FF2B5EF4-FFF2-40B4-BE49-F238E27FC236}">
                <a16:creationId xmlns:a16="http://schemas.microsoft.com/office/drawing/2014/main" id="{00000000-0008-0000-1000-000024000000}"/>
              </a:ext>
            </a:extLst>
          </xdr:cNvPr>
          <xdr:cNvSpPr txBox="1"/>
        </xdr:nvSpPr>
        <xdr:spPr>
          <a:xfrm>
            <a:off x="293877" y="1660651"/>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37" name="Textbox 382">
            <a:extLst>
              <a:ext uri="{FF2B5EF4-FFF2-40B4-BE49-F238E27FC236}">
                <a16:creationId xmlns:a16="http://schemas.microsoft.com/office/drawing/2014/main" id="{00000000-0008-0000-1000-000025000000}"/>
              </a:ext>
            </a:extLst>
          </xdr:cNvPr>
          <xdr:cNvSpPr txBox="1"/>
        </xdr:nvSpPr>
        <xdr:spPr>
          <a:xfrm>
            <a:off x="3183635" y="1660651"/>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38" name="Textbox 383">
            <a:extLst>
              <a:ext uri="{FF2B5EF4-FFF2-40B4-BE49-F238E27FC236}">
                <a16:creationId xmlns:a16="http://schemas.microsoft.com/office/drawing/2014/main" id="{00000000-0008-0000-1000-000026000000}"/>
              </a:ext>
            </a:extLst>
          </xdr:cNvPr>
          <xdr:cNvSpPr txBox="1"/>
        </xdr:nvSpPr>
        <xdr:spPr>
          <a:xfrm>
            <a:off x="1400302" y="1915160"/>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39" name="Textbox 384">
            <a:extLst>
              <a:ext uri="{FF2B5EF4-FFF2-40B4-BE49-F238E27FC236}">
                <a16:creationId xmlns:a16="http://schemas.microsoft.com/office/drawing/2014/main" id="{00000000-0008-0000-1000-000027000000}"/>
              </a:ext>
            </a:extLst>
          </xdr:cNvPr>
          <xdr:cNvSpPr txBox="1"/>
        </xdr:nvSpPr>
        <xdr:spPr>
          <a:xfrm>
            <a:off x="2378964" y="1936495"/>
            <a:ext cx="80010"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40" name="Textbox 385">
            <a:extLst>
              <a:ext uri="{FF2B5EF4-FFF2-40B4-BE49-F238E27FC236}">
                <a16:creationId xmlns:a16="http://schemas.microsoft.com/office/drawing/2014/main" id="{00000000-0008-0000-1000-000028000000}"/>
              </a:ext>
            </a:extLst>
          </xdr:cNvPr>
          <xdr:cNvSpPr txBox="1"/>
        </xdr:nvSpPr>
        <xdr:spPr>
          <a:xfrm>
            <a:off x="1319530" y="2238248"/>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41" name="Textbox 386">
            <a:extLst>
              <a:ext uri="{FF2B5EF4-FFF2-40B4-BE49-F238E27FC236}">
                <a16:creationId xmlns:a16="http://schemas.microsoft.com/office/drawing/2014/main" id="{00000000-0008-0000-1000-000029000000}"/>
              </a:ext>
            </a:extLst>
          </xdr:cNvPr>
          <xdr:cNvSpPr txBox="1"/>
        </xdr:nvSpPr>
        <xdr:spPr>
          <a:xfrm>
            <a:off x="2295144" y="2483611"/>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sp macro="" textlink="">
        <xdr:nvSpPr>
          <xdr:cNvPr id="42" name="Textbox 387">
            <a:extLst>
              <a:ext uri="{FF2B5EF4-FFF2-40B4-BE49-F238E27FC236}">
                <a16:creationId xmlns:a16="http://schemas.microsoft.com/office/drawing/2014/main" id="{00000000-0008-0000-1000-00002A000000}"/>
              </a:ext>
            </a:extLst>
          </xdr:cNvPr>
          <xdr:cNvSpPr txBox="1"/>
        </xdr:nvSpPr>
        <xdr:spPr>
          <a:xfrm>
            <a:off x="1237233" y="2637535"/>
            <a:ext cx="895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K</a:t>
            </a:r>
            <a:endParaRPr lang="en-US" sz="1100">
              <a:effectLst/>
              <a:latin typeface="Carlito"/>
              <a:ea typeface="Carlito"/>
              <a:cs typeface="Carlito"/>
            </a:endParaRPr>
          </a:p>
        </xdr:txBody>
      </xdr:sp>
      <xdr:sp macro="" textlink="">
        <xdr:nvSpPr>
          <xdr:cNvPr id="43" name="Textbox 388">
            <a:extLst>
              <a:ext uri="{FF2B5EF4-FFF2-40B4-BE49-F238E27FC236}">
                <a16:creationId xmlns:a16="http://schemas.microsoft.com/office/drawing/2014/main" id="{00000000-0008-0000-1000-00002B000000}"/>
              </a:ext>
            </a:extLst>
          </xdr:cNvPr>
          <xdr:cNvSpPr txBox="1"/>
        </xdr:nvSpPr>
        <xdr:spPr>
          <a:xfrm>
            <a:off x="991869" y="3722878"/>
            <a:ext cx="1403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W</a:t>
            </a:r>
            <a:endParaRPr lang="en-US" sz="1100">
              <a:effectLst/>
              <a:latin typeface="Carlito"/>
              <a:ea typeface="Carlito"/>
              <a:cs typeface="Carlito"/>
            </a:endParaRPr>
          </a:p>
        </xdr:txBody>
      </xdr:sp>
      <xdr:sp macro="" textlink="">
        <xdr:nvSpPr>
          <xdr:cNvPr id="44" name="Textbox 389">
            <a:extLst>
              <a:ext uri="{FF2B5EF4-FFF2-40B4-BE49-F238E27FC236}">
                <a16:creationId xmlns:a16="http://schemas.microsoft.com/office/drawing/2014/main" id="{00000000-0008-0000-1000-00002C000000}"/>
              </a:ext>
            </a:extLst>
          </xdr:cNvPr>
          <xdr:cNvSpPr txBox="1"/>
        </xdr:nvSpPr>
        <xdr:spPr>
          <a:xfrm>
            <a:off x="1586864" y="71755"/>
            <a:ext cx="467995" cy="246379"/>
          </a:xfrm>
          <a:prstGeom prst="rect">
            <a:avLst/>
          </a:prstGeom>
          <a:solidFill>
            <a:srgbClr val="FFFFFF"/>
          </a:solidFill>
        </xdr:spPr>
        <xdr:txBody>
          <a:bodyPr wrap="square" lIns="0" tIns="0" rIns="0" bIns="0" rtlCol="0">
            <a:noAutofit/>
          </a:bodyPr>
          <a:lstStyle/>
          <a:p>
            <a:pPr marL="92075">
              <a:spcBef>
                <a:spcPts val="375"/>
              </a:spcBef>
              <a:spcAft>
                <a:spcPts val="0"/>
              </a:spcAft>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grpSp>
    <xdr:clientData/>
  </xdr:twoCellAnchor>
  <xdr:twoCellAnchor>
    <xdr:from>
      <xdr:col>24</xdr:col>
      <xdr:colOff>381000</xdr:colOff>
      <xdr:row>0</xdr:row>
      <xdr:rowOff>99061</xdr:rowOff>
    </xdr:from>
    <xdr:to>
      <xdr:col>27</xdr:col>
      <xdr:colOff>537210</xdr:colOff>
      <xdr:row>13</xdr:row>
      <xdr:rowOff>76201</xdr:rowOff>
    </xdr:to>
    <xdr:grpSp>
      <xdr:nvGrpSpPr>
        <xdr:cNvPr id="45" name="Group 44">
          <a:extLst>
            <a:ext uri="{FF2B5EF4-FFF2-40B4-BE49-F238E27FC236}">
              <a16:creationId xmlns:a16="http://schemas.microsoft.com/office/drawing/2014/main" id="{00000000-0008-0000-1000-00002D000000}"/>
            </a:ext>
          </a:extLst>
        </xdr:cNvPr>
        <xdr:cNvGrpSpPr>
          <a:grpSpLocks/>
        </xdr:cNvGrpSpPr>
      </xdr:nvGrpSpPr>
      <xdr:grpSpPr>
        <a:xfrm>
          <a:off x="10919460" y="99061"/>
          <a:ext cx="1985010" cy="2438400"/>
          <a:chOff x="0" y="0"/>
          <a:chExt cx="3524250" cy="3834130"/>
        </a:xfrm>
      </xdr:grpSpPr>
      <xdr:sp macro="" textlink="">
        <xdr:nvSpPr>
          <xdr:cNvPr id="46" name="Graphic 391">
            <a:extLst>
              <a:ext uri="{FF2B5EF4-FFF2-40B4-BE49-F238E27FC236}">
                <a16:creationId xmlns:a16="http://schemas.microsoft.com/office/drawing/2014/main" id="{00000000-0008-0000-1000-00002E000000}"/>
              </a:ext>
            </a:extLst>
          </xdr:cNvPr>
          <xdr:cNvSpPr/>
        </xdr:nvSpPr>
        <xdr:spPr>
          <a:xfrm>
            <a:off x="0" y="1157537"/>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932"/>
                </a:moveTo>
                <a:lnTo>
                  <a:pt x="668019" y="824932"/>
                </a:lnTo>
              </a:path>
              <a:path w="3524250" h="1846580">
                <a:moveTo>
                  <a:pt x="167005" y="912562"/>
                </a:moveTo>
                <a:lnTo>
                  <a:pt x="524510" y="912562"/>
                </a:lnTo>
              </a:path>
              <a:path w="3524250" h="1846580">
                <a:moveTo>
                  <a:pt x="286385" y="995112"/>
                </a:moveTo>
                <a:lnTo>
                  <a:pt x="405765" y="995112"/>
                </a:lnTo>
              </a:path>
              <a:path w="3524250" h="1846580">
                <a:moveTo>
                  <a:pt x="2856230" y="833187"/>
                </a:moveTo>
                <a:lnTo>
                  <a:pt x="3524250" y="833187"/>
                </a:lnTo>
              </a:path>
              <a:path w="3524250" h="1846580">
                <a:moveTo>
                  <a:pt x="3023235" y="920817"/>
                </a:moveTo>
                <a:lnTo>
                  <a:pt x="3380740" y="920817"/>
                </a:lnTo>
              </a:path>
              <a:path w="3524250" h="1846580">
                <a:moveTo>
                  <a:pt x="3142615" y="1003367"/>
                </a:moveTo>
                <a:lnTo>
                  <a:pt x="3261995" y="1003367"/>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7" name="Graphic 392">
            <a:extLst>
              <a:ext uri="{FF2B5EF4-FFF2-40B4-BE49-F238E27FC236}">
                <a16:creationId xmlns:a16="http://schemas.microsoft.com/office/drawing/2014/main" id="{00000000-0008-0000-1000-00002F000000}"/>
              </a:ext>
            </a:extLst>
          </xdr:cNvPr>
          <xdr:cNvSpPr/>
        </xdr:nvSpPr>
        <xdr:spPr>
          <a:xfrm>
            <a:off x="1547494" y="2409825"/>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48" name="Image 393">
            <a:extLst>
              <a:ext uri="{FF2B5EF4-FFF2-40B4-BE49-F238E27FC236}">
                <a16:creationId xmlns:a16="http://schemas.microsoft.com/office/drawing/2014/main" id="{00000000-0008-0000-1000-000030000000}"/>
              </a:ext>
            </a:extLst>
          </xdr:cNvPr>
          <xdr:cNvPicPr/>
        </xdr:nvPicPr>
        <xdr:blipFill>
          <a:blip xmlns:r="http://schemas.openxmlformats.org/officeDocument/2006/relationships" r:embed="rId8" cstate="print"/>
          <a:stretch>
            <a:fillRect/>
          </a:stretch>
        </xdr:blipFill>
        <xdr:spPr>
          <a:xfrm>
            <a:off x="1534794" y="2384425"/>
            <a:ext cx="90805" cy="90805"/>
          </a:xfrm>
          <a:prstGeom prst="rect">
            <a:avLst/>
          </a:prstGeom>
        </xdr:spPr>
      </xdr:pic>
      <xdr:sp macro="" textlink="">
        <xdr:nvSpPr>
          <xdr:cNvPr id="49" name="Graphic 394">
            <a:extLst>
              <a:ext uri="{FF2B5EF4-FFF2-40B4-BE49-F238E27FC236}">
                <a16:creationId xmlns:a16="http://schemas.microsoft.com/office/drawing/2014/main" id="{00000000-0008-0000-1000-000031000000}"/>
              </a:ext>
            </a:extLst>
          </xdr:cNvPr>
          <xdr:cNvSpPr/>
        </xdr:nvSpPr>
        <xdr:spPr>
          <a:xfrm>
            <a:off x="1534794" y="23844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5" y="45339"/>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50" name="Graphic 395">
            <a:extLst>
              <a:ext uri="{FF2B5EF4-FFF2-40B4-BE49-F238E27FC236}">
                <a16:creationId xmlns:a16="http://schemas.microsoft.com/office/drawing/2014/main" id="{00000000-0008-0000-1000-000032000000}"/>
              </a:ext>
            </a:extLst>
          </xdr:cNvPr>
          <xdr:cNvSpPr/>
        </xdr:nvSpPr>
        <xdr:spPr>
          <a:xfrm>
            <a:off x="1205864" y="228472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1" name="Graphic 396">
            <a:extLst>
              <a:ext uri="{FF2B5EF4-FFF2-40B4-BE49-F238E27FC236}">
                <a16:creationId xmlns:a16="http://schemas.microsoft.com/office/drawing/2014/main" id="{00000000-0008-0000-1000-000033000000}"/>
              </a:ext>
            </a:extLst>
          </xdr:cNvPr>
          <xdr:cNvSpPr/>
        </xdr:nvSpPr>
        <xdr:spPr>
          <a:xfrm>
            <a:off x="1843404" y="24098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52" name="Image 397">
            <a:extLst>
              <a:ext uri="{FF2B5EF4-FFF2-40B4-BE49-F238E27FC236}">
                <a16:creationId xmlns:a16="http://schemas.microsoft.com/office/drawing/2014/main" id="{00000000-0008-0000-1000-000034000000}"/>
              </a:ext>
            </a:extLst>
          </xdr:cNvPr>
          <xdr:cNvPicPr/>
        </xdr:nvPicPr>
        <xdr:blipFill>
          <a:blip xmlns:r="http://schemas.openxmlformats.org/officeDocument/2006/relationships" r:embed="rId9" cstate="print"/>
          <a:stretch>
            <a:fillRect/>
          </a:stretch>
        </xdr:blipFill>
        <xdr:spPr>
          <a:xfrm>
            <a:off x="1830704" y="2384425"/>
            <a:ext cx="90804" cy="90805"/>
          </a:xfrm>
          <a:prstGeom prst="rect">
            <a:avLst/>
          </a:prstGeom>
        </xdr:spPr>
      </xdr:pic>
      <xdr:sp macro="" textlink="">
        <xdr:nvSpPr>
          <xdr:cNvPr id="53" name="Graphic 398">
            <a:extLst>
              <a:ext uri="{FF2B5EF4-FFF2-40B4-BE49-F238E27FC236}">
                <a16:creationId xmlns:a16="http://schemas.microsoft.com/office/drawing/2014/main" id="{00000000-0008-0000-1000-000035000000}"/>
              </a:ext>
            </a:extLst>
          </xdr:cNvPr>
          <xdr:cNvSpPr/>
        </xdr:nvSpPr>
        <xdr:spPr>
          <a:xfrm>
            <a:off x="1830704" y="2384425"/>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54" name="Graphic 399">
            <a:extLst>
              <a:ext uri="{FF2B5EF4-FFF2-40B4-BE49-F238E27FC236}">
                <a16:creationId xmlns:a16="http://schemas.microsoft.com/office/drawing/2014/main" id="{00000000-0008-0000-1000-000036000000}"/>
              </a:ext>
            </a:extLst>
          </xdr:cNvPr>
          <xdr:cNvSpPr/>
        </xdr:nvSpPr>
        <xdr:spPr>
          <a:xfrm>
            <a:off x="1670685" y="2529839"/>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5" name="Graphic 400">
            <a:extLst>
              <a:ext uri="{FF2B5EF4-FFF2-40B4-BE49-F238E27FC236}">
                <a16:creationId xmlns:a16="http://schemas.microsoft.com/office/drawing/2014/main" id="{00000000-0008-0000-1000-000037000000}"/>
              </a:ext>
            </a:extLst>
          </xdr:cNvPr>
          <xdr:cNvSpPr/>
        </xdr:nvSpPr>
        <xdr:spPr>
          <a:xfrm>
            <a:off x="1844675" y="148399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6" name="Image 401">
            <a:extLst>
              <a:ext uri="{FF2B5EF4-FFF2-40B4-BE49-F238E27FC236}">
                <a16:creationId xmlns:a16="http://schemas.microsoft.com/office/drawing/2014/main" id="{00000000-0008-0000-1000-000038000000}"/>
              </a:ext>
            </a:extLst>
          </xdr:cNvPr>
          <xdr:cNvPicPr/>
        </xdr:nvPicPr>
        <xdr:blipFill>
          <a:blip xmlns:r="http://schemas.openxmlformats.org/officeDocument/2006/relationships" r:embed="rId10" cstate="print"/>
          <a:stretch>
            <a:fillRect/>
          </a:stretch>
        </xdr:blipFill>
        <xdr:spPr>
          <a:xfrm>
            <a:off x="1831975" y="1458594"/>
            <a:ext cx="90804" cy="90804"/>
          </a:xfrm>
          <a:prstGeom prst="rect">
            <a:avLst/>
          </a:prstGeom>
        </xdr:spPr>
      </xdr:pic>
      <xdr:sp macro="" textlink="">
        <xdr:nvSpPr>
          <xdr:cNvPr id="57" name="Graphic 402">
            <a:extLst>
              <a:ext uri="{FF2B5EF4-FFF2-40B4-BE49-F238E27FC236}">
                <a16:creationId xmlns:a16="http://schemas.microsoft.com/office/drawing/2014/main" id="{00000000-0008-0000-1000-000039000000}"/>
              </a:ext>
            </a:extLst>
          </xdr:cNvPr>
          <xdr:cNvSpPr/>
        </xdr:nvSpPr>
        <xdr:spPr>
          <a:xfrm>
            <a:off x="1831975" y="1458594"/>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8" name="Graphic 403">
            <a:extLst>
              <a:ext uri="{FF2B5EF4-FFF2-40B4-BE49-F238E27FC236}">
                <a16:creationId xmlns:a16="http://schemas.microsoft.com/office/drawing/2014/main" id="{00000000-0008-0000-1000-00003A000000}"/>
              </a:ext>
            </a:extLst>
          </xdr:cNvPr>
          <xdr:cNvSpPr/>
        </xdr:nvSpPr>
        <xdr:spPr>
          <a:xfrm>
            <a:off x="1487805" y="1384300"/>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9" name="Graphic 404">
            <a:extLst>
              <a:ext uri="{FF2B5EF4-FFF2-40B4-BE49-F238E27FC236}">
                <a16:creationId xmlns:a16="http://schemas.microsoft.com/office/drawing/2014/main" id="{00000000-0008-0000-1000-00003B000000}"/>
              </a:ext>
            </a:extLst>
          </xdr:cNvPr>
          <xdr:cNvSpPr/>
        </xdr:nvSpPr>
        <xdr:spPr>
          <a:xfrm>
            <a:off x="1118742" y="120650"/>
            <a:ext cx="1228725" cy="3713479"/>
          </a:xfrm>
          <a:custGeom>
            <a:avLst/>
            <a:gdLst/>
            <a:ahLst/>
            <a:cxnLst/>
            <a:rect l="l" t="t" r="r" b="b"/>
            <a:pathLst>
              <a:path w="1228725" h="3713479">
                <a:moveTo>
                  <a:pt x="1185984" y="70476"/>
                </a:moveTo>
                <a:lnTo>
                  <a:pt x="1178178" y="94742"/>
                </a:lnTo>
                <a:lnTo>
                  <a:pt x="1177036" y="98044"/>
                </a:lnTo>
                <a:lnTo>
                  <a:pt x="1178940" y="101600"/>
                </a:lnTo>
                <a:lnTo>
                  <a:pt x="1182242" y="102743"/>
                </a:lnTo>
                <a:lnTo>
                  <a:pt x="1185545" y="103759"/>
                </a:lnTo>
                <a:lnTo>
                  <a:pt x="1189227" y="101981"/>
                </a:lnTo>
                <a:lnTo>
                  <a:pt x="1190244" y="98552"/>
                </a:lnTo>
                <a:lnTo>
                  <a:pt x="1198122" y="74409"/>
                </a:lnTo>
                <a:lnTo>
                  <a:pt x="1185984" y="70476"/>
                </a:lnTo>
                <a:close/>
              </a:path>
              <a:path w="1228725" h="3713479">
                <a:moveTo>
                  <a:pt x="1223642" y="53340"/>
                </a:moveTo>
                <a:lnTo>
                  <a:pt x="1194562" y="53340"/>
                </a:lnTo>
                <a:lnTo>
                  <a:pt x="1197864" y="54356"/>
                </a:lnTo>
                <a:lnTo>
                  <a:pt x="1201292" y="55499"/>
                </a:lnTo>
                <a:lnTo>
                  <a:pt x="1203071" y="59055"/>
                </a:lnTo>
                <a:lnTo>
                  <a:pt x="1202054" y="62357"/>
                </a:lnTo>
                <a:lnTo>
                  <a:pt x="1198122" y="74409"/>
                </a:lnTo>
                <a:lnTo>
                  <a:pt x="1228344" y="84200"/>
                </a:lnTo>
                <a:lnTo>
                  <a:pt x="1223642" y="53340"/>
                </a:lnTo>
                <a:close/>
              </a:path>
              <a:path w="1228725" h="3713479">
                <a:moveTo>
                  <a:pt x="1194562" y="53340"/>
                </a:moveTo>
                <a:lnTo>
                  <a:pt x="1191006" y="55118"/>
                </a:lnTo>
                <a:lnTo>
                  <a:pt x="1189863" y="58420"/>
                </a:lnTo>
                <a:lnTo>
                  <a:pt x="1185984" y="70476"/>
                </a:lnTo>
                <a:lnTo>
                  <a:pt x="1198122" y="74409"/>
                </a:lnTo>
                <a:lnTo>
                  <a:pt x="1202054" y="62357"/>
                </a:lnTo>
                <a:lnTo>
                  <a:pt x="1203071" y="59055"/>
                </a:lnTo>
                <a:lnTo>
                  <a:pt x="1201292" y="55499"/>
                </a:lnTo>
                <a:lnTo>
                  <a:pt x="1197864" y="54356"/>
                </a:lnTo>
                <a:lnTo>
                  <a:pt x="1194562" y="53340"/>
                </a:lnTo>
                <a:close/>
              </a:path>
              <a:path w="1228725" h="3713479">
                <a:moveTo>
                  <a:pt x="1215516" y="0"/>
                </a:moveTo>
                <a:lnTo>
                  <a:pt x="1155827" y="60706"/>
                </a:lnTo>
                <a:lnTo>
                  <a:pt x="1185984" y="70476"/>
                </a:lnTo>
                <a:lnTo>
                  <a:pt x="1189863" y="58420"/>
                </a:lnTo>
                <a:lnTo>
                  <a:pt x="1191006" y="55118"/>
                </a:lnTo>
                <a:lnTo>
                  <a:pt x="1194562" y="53340"/>
                </a:lnTo>
                <a:lnTo>
                  <a:pt x="1223642" y="53340"/>
                </a:lnTo>
                <a:lnTo>
                  <a:pt x="1215516" y="0"/>
                </a:lnTo>
                <a:close/>
              </a:path>
              <a:path w="1228725" h="3713479">
                <a:moveTo>
                  <a:pt x="1167257" y="137795"/>
                </a:moveTo>
                <a:lnTo>
                  <a:pt x="1163701" y="139573"/>
                </a:lnTo>
                <a:lnTo>
                  <a:pt x="1162558" y="142875"/>
                </a:lnTo>
                <a:lnTo>
                  <a:pt x="1162558" y="143002"/>
                </a:lnTo>
                <a:lnTo>
                  <a:pt x="1161414" y="146304"/>
                </a:lnTo>
                <a:lnTo>
                  <a:pt x="1163192" y="149860"/>
                </a:lnTo>
                <a:lnTo>
                  <a:pt x="1169797" y="152146"/>
                </a:lnTo>
                <a:lnTo>
                  <a:pt x="1173479" y="150368"/>
                </a:lnTo>
                <a:lnTo>
                  <a:pt x="1175765" y="143764"/>
                </a:lnTo>
                <a:lnTo>
                  <a:pt x="1173988" y="140081"/>
                </a:lnTo>
                <a:lnTo>
                  <a:pt x="1170559" y="138938"/>
                </a:lnTo>
                <a:lnTo>
                  <a:pt x="1167257" y="137795"/>
                </a:lnTo>
                <a:close/>
              </a:path>
              <a:path w="1228725" h="3713479">
                <a:moveTo>
                  <a:pt x="1151509" y="186182"/>
                </a:moveTo>
                <a:lnTo>
                  <a:pt x="1147952" y="188087"/>
                </a:lnTo>
                <a:lnTo>
                  <a:pt x="1146810" y="191389"/>
                </a:lnTo>
                <a:lnTo>
                  <a:pt x="1135126" y="227584"/>
                </a:lnTo>
                <a:lnTo>
                  <a:pt x="1133983" y="230886"/>
                </a:lnTo>
                <a:lnTo>
                  <a:pt x="1135888" y="234569"/>
                </a:lnTo>
                <a:lnTo>
                  <a:pt x="1139189" y="235585"/>
                </a:lnTo>
                <a:lnTo>
                  <a:pt x="1142491" y="236728"/>
                </a:lnTo>
                <a:lnTo>
                  <a:pt x="1146175" y="234823"/>
                </a:lnTo>
                <a:lnTo>
                  <a:pt x="1147190" y="231521"/>
                </a:lnTo>
                <a:lnTo>
                  <a:pt x="1159002" y="195325"/>
                </a:lnTo>
                <a:lnTo>
                  <a:pt x="1160017" y="191897"/>
                </a:lnTo>
                <a:lnTo>
                  <a:pt x="1158239" y="188341"/>
                </a:lnTo>
                <a:lnTo>
                  <a:pt x="1154811" y="187325"/>
                </a:lnTo>
                <a:lnTo>
                  <a:pt x="1151509" y="186182"/>
                </a:lnTo>
                <a:close/>
              </a:path>
              <a:path w="1228725" h="3713479">
                <a:moveTo>
                  <a:pt x="1124203" y="270764"/>
                </a:moveTo>
                <a:lnTo>
                  <a:pt x="1120648" y="272542"/>
                </a:lnTo>
                <a:lnTo>
                  <a:pt x="1118362" y="279146"/>
                </a:lnTo>
                <a:lnTo>
                  <a:pt x="1120139" y="282829"/>
                </a:lnTo>
                <a:lnTo>
                  <a:pt x="1123441" y="283972"/>
                </a:lnTo>
                <a:lnTo>
                  <a:pt x="1126744" y="284988"/>
                </a:lnTo>
                <a:lnTo>
                  <a:pt x="1130427" y="283337"/>
                </a:lnTo>
                <a:lnTo>
                  <a:pt x="1131570" y="279908"/>
                </a:lnTo>
                <a:lnTo>
                  <a:pt x="1132713" y="276606"/>
                </a:lnTo>
                <a:lnTo>
                  <a:pt x="1130935" y="273050"/>
                </a:lnTo>
                <a:lnTo>
                  <a:pt x="1127633" y="271907"/>
                </a:lnTo>
                <a:lnTo>
                  <a:pt x="1124203" y="270764"/>
                </a:lnTo>
                <a:close/>
              </a:path>
              <a:path w="1228725" h="3713479">
                <a:moveTo>
                  <a:pt x="1108456" y="319150"/>
                </a:moveTo>
                <a:lnTo>
                  <a:pt x="1104900" y="320929"/>
                </a:lnTo>
                <a:lnTo>
                  <a:pt x="1103757" y="324231"/>
                </a:lnTo>
                <a:lnTo>
                  <a:pt x="1092073" y="360553"/>
                </a:lnTo>
                <a:lnTo>
                  <a:pt x="1091057" y="363855"/>
                </a:lnTo>
                <a:lnTo>
                  <a:pt x="1092835" y="367411"/>
                </a:lnTo>
                <a:lnTo>
                  <a:pt x="1096137" y="368554"/>
                </a:lnTo>
                <a:lnTo>
                  <a:pt x="1099439" y="369570"/>
                </a:lnTo>
                <a:lnTo>
                  <a:pt x="1103122" y="367792"/>
                </a:lnTo>
                <a:lnTo>
                  <a:pt x="1104138" y="364490"/>
                </a:lnTo>
                <a:lnTo>
                  <a:pt x="1115949" y="328168"/>
                </a:lnTo>
                <a:lnTo>
                  <a:pt x="1116964" y="324866"/>
                </a:lnTo>
                <a:lnTo>
                  <a:pt x="1115187" y="321310"/>
                </a:lnTo>
                <a:lnTo>
                  <a:pt x="1111758" y="320167"/>
                </a:lnTo>
                <a:lnTo>
                  <a:pt x="1108456" y="319150"/>
                </a:lnTo>
                <a:close/>
              </a:path>
              <a:path w="1228725" h="3713479">
                <a:moveTo>
                  <a:pt x="1081151" y="403606"/>
                </a:moveTo>
                <a:lnTo>
                  <a:pt x="1077595" y="405384"/>
                </a:lnTo>
                <a:lnTo>
                  <a:pt x="1076452" y="408686"/>
                </a:lnTo>
                <a:lnTo>
                  <a:pt x="1075309" y="412115"/>
                </a:lnTo>
                <a:lnTo>
                  <a:pt x="1077087" y="415671"/>
                </a:lnTo>
                <a:lnTo>
                  <a:pt x="1083690" y="417957"/>
                </a:lnTo>
                <a:lnTo>
                  <a:pt x="1087374" y="416179"/>
                </a:lnTo>
                <a:lnTo>
                  <a:pt x="1089660" y="409575"/>
                </a:lnTo>
                <a:lnTo>
                  <a:pt x="1087882" y="405892"/>
                </a:lnTo>
                <a:lnTo>
                  <a:pt x="1084579" y="404749"/>
                </a:lnTo>
                <a:lnTo>
                  <a:pt x="1081151" y="403606"/>
                </a:lnTo>
                <a:close/>
              </a:path>
              <a:path w="1228725" h="3713479">
                <a:moveTo>
                  <a:pt x="1065402" y="451993"/>
                </a:moveTo>
                <a:lnTo>
                  <a:pt x="1061847" y="453898"/>
                </a:lnTo>
                <a:lnTo>
                  <a:pt x="1060831" y="457200"/>
                </a:lnTo>
                <a:lnTo>
                  <a:pt x="1049020" y="493395"/>
                </a:lnTo>
                <a:lnTo>
                  <a:pt x="1048003" y="496824"/>
                </a:lnTo>
                <a:lnTo>
                  <a:pt x="1049782" y="500380"/>
                </a:lnTo>
                <a:lnTo>
                  <a:pt x="1053084" y="501396"/>
                </a:lnTo>
                <a:lnTo>
                  <a:pt x="1056513" y="502539"/>
                </a:lnTo>
                <a:lnTo>
                  <a:pt x="1060069" y="500634"/>
                </a:lnTo>
                <a:lnTo>
                  <a:pt x="1061085" y="497332"/>
                </a:lnTo>
                <a:lnTo>
                  <a:pt x="1072896" y="461137"/>
                </a:lnTo>
                <a:lnTo>
                  <a:pt x="1073912" y="457708"/>
                </a:lnTo>
                <a:lnTo>
                  <a:pt x="1072134" y="454152"/>
                </a:lnTo>
                <a:lnTo>
                  <a:pt x="1068704" y="453136"/>
                </a:lnTo>
                <a:lnTo>
                  <a:pt x="1065402" y="451993"/>
                </a:lnTo>
                <a:close/>
              </a:path>
              <a:path w="1228725" h="3713479">
                <a:moveTo>
                  <a:pt x="1038225" y="536575"/>
                </a:moveTo>
                <a:lnTo>
                  <a:pt x="1034541" y="538353"/>
                </a:lnTo>
                <a:lnTo>
                  <a:pt x="1032256" y="544957"/>
                </a:lnTo>
                <a:lnTo>
                  <a:pt x="1034034" y="548640"/>
                </a:lnTo>
                <a:lnTo>
                  <a:pt x="1040638" y="550926"/>
                </a:lnTo>
                <a:lnTo>
                  <a:pt x="1044321" y="549148"/>
                </a:lnTo>
                <a:lnTo>
                  <a:pt x="1045463" y="545846"/>
                </a:lnTo>
                <a:lnTo>
                  <a:pt x="1046607" y="542417"/>
                </a:lnTo>
                <a:lnTo>
                  <a:pt x="1044828" y="538861"/>
                </a:lnTo>
                <a:lnTo>
                  <a:pt x="1038225" y="536575"/>
                </a:lnTo>
                <a:close/>
              </a:path>
              <a:path w="1228725" h="3713479">
                <a:moveTo>
                  <a:pt x="1022350" y="584962"/>
                </a:moveTo>
                <a:lnTo>
                  <a:pt x="1018794" y="586740"/>
                </a:lnTo>
                <a:lnTo>
                  <a:pt x="1017777" y="590169"/>
                </a:lnTo>
                <a:lnTo>
                  <a:pt x="1005966" y="626364"/>
                </a:lnTo>
                <a:lnTo>
                  <a:pt x="1004951" y="629666"/>
                </a:lnTo>
                <a:lnTo>
                  <a:pt x="1006728" y="633222"/>
                </a:lnTo>
                <a:lnTo>
                  <a:pt x="1010031" y="634365"/>
                </a:lnTo>
                <a:lnTo>
                  <a:pt x="1013460" y="635381"/>
                </a:lnTo>
                <a:lnTo>
                  <a:pt x="1017015" y="633603"/>
                </a:lnTo>
                <a:lnTo>
                  <a:pt x="1018032" y="630301"/>
                </a:lnTo>
                <a:lnTo>
                  <a:pt x="1029842" y="593979"/>
                </a:lnTo>
                <a:lnTo>
                  <a:pt x="1030859" y="590677"/>
                </a:lnTo>
                <a:lnTo>
                  <a:pt x="1029081" y="587121"/>
                </a:lnTo>
                <a:lnTo>
                  <a:pt x="1025778" y="585978"/>
                </a:lnTo>
                <a:lnTo>
                  <a:pt x="1022350" y="584962"/>
                </a:lnTo>
                <a:close/>
              </a:path>
              <a:path w="1228725" h="3713479">
                <a:moveTo>
                  <a:pt x="995172" y="669544"/>
                </a:moveTo>
                <a:lnTo>
                  <a:pt x="991488" y="671195"/>
                </a:lnTo>
                <a:lnTo>
                  <a:pt x="990346" y="674624"/>
                </a:lnTo>
                <a:lnTo>
                  <a:pt x="989202" y="677926"/>
                </a:lnTo>
                <a:lnTo>
                  <a:pt x="990981" y="681482"/>
                </a:lnTo>
                <a:lnTo>
                  <a:pt x="997585" y="683768"/>
                </a:lnTo>
                <a:lnTo>
                  <a:pt x="1001267" y="681990"/>
                </a:lnTo>
                <a:lnTo>
                  <a:pt x="1003553" y="675386"/>
                </a:lnTo>
                <a:lnTo>
                  <a:pt x="1001776" y="671830"/>
                </a:lnTo>
                <a:lnTo>
                  <a:pt x="995172" y="669544"/>
                </a:lnTo>
                <a:close/>
              </a:path>
              <a:path w="1228725" h="3713479">
                <a:moveTo>
                  <a:pt x="979297" y="717804"/>
                </a:moveTo>
                <a:lnTo>
                  <a:pt x="975740" y="719709"/>
                </a:lnTo>
                <a:lnTo>
                  <a:pt x="974725" y="723011"/>
                </a:lnTo>
                <a:lnTo>
                  <a:pt x="962913" y="759206"/>
                </a:lnTo>
                <a:lnTo>
                  <a:pt x="961898" y="762635"/>
                </a:lnTo>
                <a:lnTo>
                  <a:pt x="963676" y="766191"/>
                </a:lnTo>
                <a:lnTo>
                  <a:pt x="966977" y="767207"/>
                </a:lnTo>
                <a:lnTo>
                  <a:pt x="970407" y="768350"/>
                </a:lnTo>
                <a:lnTo>
                  <a:pt x="973963" y="766572"/>
                </a:lnTo>
                <a:lnTo>
                  <a:pt x="974978" y="763143"/>
                </a:lnTo>
                <a:lnTo>
                  <a:pt x="986789" y="726948"/>
                </a:lnTo>
                <a:lnTo>
                  <a:pt x="987806" y="723646"/>
                </a:lnTo>
                <a:lnTo>
                  <a:pt x="986027" y="719963"/>
                </a:lnTo>
                <a:lnTo>
                  <a:pt x="982726" y="718947"/>
                </a:lnTo>
                <a:lnTo>
                  <a:pt x="979297" y="717804"/>
                </a:lnTo>
                <a:close/>
              </a:path>
              <a:path w="1228725" h="3713479">
                <a:moveTo>
                  <a:pt x="952119" y="802386"/>
                </a:moveTo>
                <a:lnTo>
                  <a:pt x="948436" y="804164"/>
                </a:lnTo>
                <a:lnTo>
                  <a:pt x="946150" y="810768"/>
                </a:lnTo>
                <a:lnTo>
                  <a:pt x="947927" y="814451"/>
                </a:lnTo>
                <a:lnTo>
                  <a:pt x="954532" y="816737"/>
                </a:lnTo>
                <a:lnTo>
                  <a:pt x="958214" y="814959"/>
                </a:lnTo>
                <a:lnTo>
                  <a:pt x="960501" y="808355"/>
                </a:lnTo>
                <a:lnTo>
                  <a:pt x="958723" y="804672"/>
                </a:lnTo>
                <a:lnTo>
                  <a:pt x="952119" y="802386"/>
                </a:lnTo>
                <a:close/>
              </a:path>
              <a:path w="1228725" h="3713479">
                <a:moveTo>
                  <a:pt x="936244" y="850773"/>
                </a:moveTo>
                <a:lnTo>
                  <a:pt x="932688" y="852551"/>
                </a:lnTo>
                <a:lnTo>
                  <a:pt x="931672" y="855980"/>
                </a:lnTo>
                <a:lnTo>
                  <a:pt x="919861" y="892175"/>
                </a:lnTo>
                <a:lnTo>
                  <a:pt x="918845" y="895477"/>
                </a:lnTo>
                <a:lnTo>
                  <a:pt x="920623" y="899160"/>
                </a:lnTo>
                <a:lnTo>
                  <a:pt x="923925" y="900176"/>
                </a:lnTo>
                <a:lnTo>
                  <a:pt x="927353" y="901319"/>
                </a:lnTo>
                <a:lnTo>
                  <a:pt x="930910" y="899414"/>
                </a:lnTo>
                <a:lnTo>
                  <a:pt x="931926" y="896112"/>
                </a:lnTo>
                <a:lnTo>
                  <a:pt x="943737" y="859790"/>
                </a:lnTo>
                <a:lnTo>
                  <a:pt x="944752" y="856488"/>
                </a:lnTo>
                <a:lnTo>
                  <a:pt x="942975" y="852932"/>
                </a:lnTo>
                <a:lnTo>
                  <a:pt x="939673" y="851916"/>
                </a:lnTo>
                <a:lnTo>
                  <a:pt x="936244" y="850773"/>
                </a:lnTo>
                <a:close/>
              </a:path>
              <a:path w="1228725" h="3713479">
                <a:moveTo>
                  <a:pt x="909065" y="935355"/>
                </a:moveTo>
                <a:lnTo>
                  <a:pt x="905383" y="937133"/>
                </a:lnTo>
                <a:lnTo>
                  <a:pt x="903097" y="943737"/>
                </a:lnTo>
                <a:lnTo>
                  <a:pt x="904875" y="947293"/>
                </a:lnTo>
                <a:lnTo>
                  <a:pt x="911478" y="949579"/>
                </a:lnTo>
                <a:lnTo>
                  <a:pt x="915162" y="947801"/>
                </a:lnTo>
                <a:lnTo>
                  <a:pt x="917448" y="941197"/>
                </a:lnTo>
                <a:lnTo>
                  <a:pt x="915670" y="937641"/>
                </a:lnTo>
                <a:lnTo>
                  <a:pt x="909065" y="935355"/>
                </a:lnTo>
                <a:close/>
              </a:path>
              <a:path w="1228725" h="3713479">
                <a:moveTo>
                  <a:pt x="893190" y="983742"/>
                </a:moveTo>
                <a:lnTo>
                  <a:pt x="889635" y="985520"/>
                </a:lnTo>
                <a:lnTo>
                  <a:pt x="888619" y="988822"/>
                </a:lnTo>
                <a:lnTo>
                  <a:pt x="876808" y="1025144"/>
                </a:lnTo>
                <a:lnTo>
                  <a:pt x="875791" y="1028446"/>
                </a:lnTo>
                <a:lnTo>
                  <a:pt x="877570" y="1032002"/>
                </a:lnTo>
                <a:lnTo>
                  <a:pt x="880872" y="1033145"/>
                </a:lnTo>
                <a:lnTo>
                  <a:pt x="884301" y="1034161"/>
                </a:lnTo>
                <a:lnTo>
                  <a:pt x="887857" y="1032383"/>
                </a:lnTo>
                <a:lnTo>
                  <a:pt x="888873" y="1028954"/>
                </a:lnTo>
                <a:lnTo>
                  <a:pt x="900684" y="992759"/>
                </a:lnTo>
                <a:lnTo>
                  <a:pt x="901700" y="989457"/>
                </a:lnTo>
                <a:lnTo>
                  <a:pt x="899922" y="985901"/>
                </a:lnTo>
                <a:lnTo>
                  <a:pt x="896620" y="984758"/>
                </a:lnTo>
                <a:lnTo>
                  <a:pt x="893190" y="983742"/>
                </a:lnTo>
                <a:close/>
              </a:path>
              <a:path w="1228725" h="3713479">
                <a:moveTo>
                  <a:pt x="866013" y="1068197"/>
                </a:moveTo>
                <a:lnTo>
                  <a:pt x="862329" y="1069975"/>
                </a:lnTo>
                <a:lnTo>
                  <a:pt x="861187" y="1073277"/>
                </a:lnTo>
                <a:lnTo>
                  <a:pt x="860044" y="1076706"/>
                </a:lnTo>
                <a:lnTo>
                  <a:pt x="861822" y="1080262"/>
                </a:lnTo>
                <a:lnTo>
                  <a:pt x="868426" y="1082548"/>
                </a:lnTo>
                <a:lnTo>
                  <a:pt x="872109" y="1080770"/>
                </a:lnTo>
                <a:lnTo>
                  <a:pt x="874395" y="1074166"/>
                </a:lnTo>
                <a:lnTo>
                  <a:pt x="872616" y="1070483"/>
                </a:lnTo>
                <a:lnTo>
                  <a:pt x="866013" y="1068197"/>
                </a:lnTo>
                <a:close/>
              </a:path>
              <a:path w="1228725" h="3713479">
                <a:moveTo>
                  <a:pt x="850138" y="1116584"/>
                </a:moveTo>
                <a:lnTo>
                  <a:pt x="846582" y="1118489"/>
                </a:lnTo>
                <a:lnTo>
                  <a:pt x="845565" y="1121791"/>
                </a:lnTo>
                <a:lnTo>
                  <a:pt x="833754" y="1157986"/>
                </a:lnTo>
                <a:lnTo>
                  <a:pt x="832738" y="1161288"/>
                </a:lnTo>
                <a:lnTo>
                  <a:pt x="834516" y="1164971"/>
                </a:lnTo>
                <a:lnTo>
                  <a:pt x="837819" y="1165987"/>
                </a:lnTo>
                <a:lnTo>
                  <a:pt x="841248" y="1167130"/>
                </a:lnTo>
                <a:lnTo>
                  <a:pt x="844803" y="1165225"/>
                </a:lnTo>
                <a:lnTo>
                  <a:pt x="845820" y="1161923"/>
                </a:lnTo>
                <a:lnTo>
                  <a:pt x="857631" y="1125728"/>
                </a:lnTo>
                <a:lnTo>
                  <a:pt x="858647" y="1122299"/>
                </a:lnTo>
                <a:lnTo>
                  <a:pt x="856869" y="1118743"/>
                </a:lnTo>
                <a:lnTo>
                  <a:pt x="853566" y="1117727"/>
                </a:lnTo>
                <a:lnTo>
                  <a:pt x="850138" y="1116584"/>
                </a:lnTo>
                <a:close/>
              </a:path>
              <a:path w="1228725" h="3713479">
                <a:moveTo>
                  <a:pt x="822960" y="1201166"/>
                </a:moveTo>
                <a:lnTo>
                  <a:pt x="819276" y="1202944"/>
                </a:lnTo>
                <a:lnTo>
                  <a:pt x="816990" y="1209548"/>
                </a:lnTo>
                <a:lnTo>
                  <a:pt x="818769" y="1213231"/>
                </a:lnTo>
                <a:lnTo>
                  <a:pt x="825373" y="1215517"/>
                </a:lnTo>
                <a:lnTo>
                  <a:pt x="829056" y="1213739"/>
                </a:lnTo>
                <a:lnTo>
                  <a:pt x="830199" y="1210437"/>
                </a:lnTo>
                <a:lnTo>
                  <a:pt x="831341" y="1207008"/>
                </a:lnTo>
                <a:lnTo>
                  <a:pt x="829563" y="1203452"/>
                </a:lnTo>
                <a:lnTo>
                  <a:pt x="822960" y="1201166"/>
                </a:lnTo>
                <a:close/>
              </a:path>
              <a:path w="1228725" h="3713479">
                <a:moveTo>
                  <a:pt x="807085" y="1249553"/>
                </a:moveTo>
                <a:lnTo>
                  <a:pt x="803528" y="1251331"/>
                </a:lnTo>
                <a:lnTo>
                  <a:pt x="802513" y="1254633"/>
                </a:lnTo>
                <a:lnTo>
                  <a:pt x="790701" y="1290955"/>
                </a:lnTo>
                <a:lnTo>
                  <a:pt x="789686" y="1294257"/>
                </a:lnTo>
                <a:lnTo>
                  <a:pt x="791463" y="1297813"/>
                </a:lnTo>
                <a:lnTo>
                  <a:pt x="794765" y="1298956"/>
                </a:lnTo>
                <a:lnTo>
                  <a:pt x="798195" y="1299972"/>
                </a:lnTo>
                <a:lnTo>
                  <a:pt x="801751" y="1298194"/>
                </a:lnTo>
                <a:lnTo>
                  <a:pt x="802766" y="1294892"/>
                </a:lnTo>
                <a:lnTo>
                  <a:pt x="814577" y="1258570"/>
                </a:lnTo>
                <a:lnTo>
                  <a:pt x="815594" y="1255268"/>
                </a:lnTo>
                <a:lnTo>
                  <a:pt x="813815" y="1251712"/>
                </a:lnTo>
                <a:lnTo>
                  <a:pt x="810513" y="1250569"/>
                </a:lnTo>
                <a:lnTo>
                  <a:pt x="807085" y="1249553"/>
                </a:lnTo>
                <a:close/>
              </a:path>
              <a:path w="1228725" h="3713479">
                <a:moveTo>
                  <a:pt x="779907" y="1334008"/>
                </a:moveTo>
                <a:lnTo>
                  <a:pt x="776224" y="1335786"/>
                </a:lnTo>
                <a:lnTo>
                  <a:pt x="775081" y="1339088"/>
                </a:lnTo>
                <a:lnTo>
                  <a:pt x="773938" y="1342517"/>
                </a:lnTo>
                <a:lnTo>
                  <a:pt x="775715" y="1346073"/>
                </a:lnTo>
                <a:lnTo>
                  <a:pt x="782320" y="1348359"/>
                </a:lnTo>
                <a:lnTo>
                  <a:pt x="786002" y="1346581"/>
                </a:lnTo>
                <a:lnTo>
                  <a:pt x="788288" y="1339977"/>
                </a:lnTo>
                <a:lnTo>
                  <a:pt x="786511" y="1336294"/>
                </a:lnTo>
                <a:lnTo>
                  <a:pt x="779907" y="1334008"/>
                </a:lnTo>
                <a:close/>
              </a:path>
              <a:path w="1228725" h="3713479">
                <a:moveTo>
                  <a:pt x="764159" y="1382395"/>
                </a:moveTo>
                <a:lnTo>
                  <a:pt x="760476" y="1384300"/>
                </a:lnTo>
                <a:lnTo>
                  <a:pt x="759460" y="1387602"/>
                </a:lnTo>
                <a:lnTo>
                  <a:pt x="747649" y="1423797"/>
                </a:lnTo>
                <a:lnTo>
                  <a:pt x="746633" y="1427226"/>
                </a:lnTo>
                <a:lnTo>
                  <a:pt x="748411" y="1430782"/>
                </a:lnTo>
                <a:lnTo>
                  <a:pt x="751839" y="1431798"/>
                </a:lnTo>
                <a:lnTo>
                  <a:pt x="755141" y="1432941"/>
                </a:lnTo>
                <a:lnTo>
                  <a:pt x="758698" y="1431036"/>
                </a:lnTo>
                <a:lnTo>
                  <a:pt x="759713" y="1427734"/>
                </a:lnTo>
                <a:lnTo>
                  <a:pt x="771525" y="1391539"/>
                </a:lnTo>
                <a:lnTo>
                  <a:pt x="772540" y="1388237"/>
                </a:lnTo>
                <a:lnTo>
                  <a:pt x="770763" y="1384554"/>
                </a:lnTo>
                <a:lnTo>
                  <a:pt x="767461" y="1383538"/>
                </a:lnTo>
                <a:lnTo>
                  <a:pt x="764159" y="1382395"/>
                </a:lnTo>
                <a:close/>
              </a:path>
              <a:path w="1228725" h="3713479">
                <a:moveTo>
                  <a:pt x="736853" y="1466977"/>
                </a:moveTo>
                <a:lnTo>
                  <a:pt x="733171" y="1468755"/>
                </a:lnTo>
                <a:lnTo>
                  <a:pt x="730885" y="1475359"/>
                </a:lnTo>
                <a:lnTo>
                  <a:pt x="732663" y="1479042"/>
                </a:lnTo>
                <a:lnTo>
                  <a:pt x="735964" y="1480185"/>
                </a:lnTo>
                <a:lnTo>
                  <a:pt x="739394" y="1481328"/>
                </a:lnTo>
                <a:lnTo>
                  <a:pt x="742950" y="1479550"/>
                </a:lnTo>
                <a:lnTo>
                  <a:pt x="744092" y="1476248"/>
                </a:lnTo>
                <a:lnTo>
                  <a:pt x="745236" y="1472819"/>
                </a:lnTo>
                <a:lnTo>
                  <a:pt x="743458" y="1469263"/>
                </a:lnTo>
                <a:lnTo>
                  <a:pt x="736853" y="1466977"/>
                </a:lnTo>
                <a:close/>
              </a:path>
              <a:path w="1228725" h="3713479">
                <a:moveTo>
                  <a:pt x="721106" y="1515364"/>
                </a:moveTo>
                <a:lnTo>
                  <a:pt x="717423" y="1517142"/>
                </a:lnTo>
                <a:lnTo>
                  <a:pt x="716407" y="1520571"/>
                </a:lnTo>
                <a:lnTo>
                  <a:pt x="704596" y="1556766"/>
                </a:lnTo>
                <a:lnTo>
                  <a:pt x="703579" y="1560068"/>
                </a:lnTo>
                <a:lnTo>
                  <a:pt x="705358" y="1563624"/>
                </a:lnTo>
                <a:lnTo>
                  <a:pt x="708787" y="1564767"/>
                </a:lnTo>
                <a:lnTo>
                  <a:pt x="712088" y="1565783"/>
                </a:lnTo>
                <a:lnTo>
                  <a:pt x="715645" y="1564005"/>
                </a:lnTo>
                <a:lnTo>
                  <a:pt x="716788" y="1560703"/>
                </a:lnTo>
                <a:lnTo>
                  <a:pt x="728472" y="1524381"/>
                </a:lnTo>
                <a:lnTo>
                  <a:pt x="729488" y="1521079"/>
                </a:lnTo>
                <a:lnTo>
                  <a:pt x="727710" y="1517523"/>
                </a:lnTo>
                <a:lnTo>
                  <a:pt x="724408" y="1516380"/>
                </a:lnTo>
                <a:lnTo>
                  <a:pt x="721106" y="1515364"/>
                </a:lnTo>
                <a:close/>
              </a:path>
              <a:path w="1228725" h="3713479">
                <a:moveTo>
                  <a:pt x="693801" y="1599946"/>
                </a:moveTo>
                <a:lnTo>
                  <a:pt x="690117" y="1601724"/>
                </a:lnTo>
                <a:lnTo>
                  <a:pt x="687832" y="1608328"/>
                </a:lnTo>
                <a:lnTo>
                  <a:pt x="689610" y="1611884"/>
                </a:lnTo>
                <a:lnTo>
                  <a:pt x="692912" y="1613027"/>
                </a:lnTo>
                <a:lnTo>
                  <a:pt x="696340" y="1614170"/>
                </a:lnTo>
                <a:lnTo>
                  <a:pt x="699897" y="1612392"/>
                </a:lnTo>
                <a:lnTo>
                  <a:pt x="702183" y="1605788"/>
                </a:lnTo>
                <a:lnTo>
                  <a:pt x="700404" y="1602232"/>
                </a:lnTo>
                <a:lnTo>
                  <a:pt x="693801" y="1599946"/>
                </a:lnTo>
                <a:close/>
              </a:path>
              <a:path w="1228725" h="3713479">
                <a:moveTo>
                  <a:pt x="678052" y="1648206"/>
                </a:moveTo>
                <a:lnTo>
                  <a:pt x="674370" y="1650111"/>
                </a:lnTo>
                <a:lnTo>
                  <a:pt x="673353" y="1653413"/>
                </a:lnTo>
                <a:lnTo>
                  <a:pt x="661542" y="1689735"/>
                </a:lnTo>
                <a:lnTo>
                  <a:pt x="660526" y="1693037"/>
                </a:lnTo>
                <a:lnTo>
                  <a:pt x="662304" y="1696593"/>
                </a:lnTo>
                <a:lnTo>
                  <a:pt x="665734" y="1697736"/>
                </a:lnTo>
                <a:lnTo>
                  <a:pt x="669036" y="1698752"/>
                </a:lnTo>
                <a:lnTo>
                  <a:pt x="672591" y="1696974"/>
                </a:lnTo>
                <a:lnTo>
                  <a:pt x="673735" y="1693545"/>
                </a:lnTo>
                <a:lnTo>
                  <a:pt x="685419" y="1657350"/>
                </a:lnTo>
                <a:lnTo>
                  <a:pt x="686562" y="1654048"/>
                </a:lnTo>
                <a:lnTo>
                  <a:pt x="684657" y="1650365"/>
                </a:lnTo>
                <a:lnTo>
                  <a:pt x="681354" y="1649349"/>
                </a:lnTo>
                <a:lnTo>
                  <a:pt x="678052" y="1648206"/>
                </a:lnTo>
                <a:close/>
              </a:path>
              <a:path w="1228725" h="3713479">
                <a:moveTo>
                  <a:pt x="650748" y="1732788"/>
                </a:moveTo>
                <a:lnTo>
                  <a:pt x="647064" y="1734566"/>
                </a:lnTo>
                <a:lnTo>
                  <a:pt x="644778" y="1741170"/>
                </a:lnTo>
                <a:lnTo>
                  <a:pt x="646557" y="1744853"/>
                </a:lnTo>
                <a:lnTo>
                  <a:pt x="649859" y="1745996"/>
                </a:lnTo>
                <a:lnTo>
                  <a:pt x="653288" y="1747139"/>
                </a:lnTo>
                <a:lnTo>
                  <a:pt x="656844" y="1745361"/>
                </a:lnTo>
                <a:lnTo>
                  <a:pt x="659129" y="1738757"/>
                </a:lnTo>
                <a:lnTo>
                  <a:pt x="657351" y="1735074"/>
                </a:lnTo>
                <a:lnTo>
                  <a:pt x="650748" y="1732788"/>
                </a:lnTo>
                <a:close/>
              </a:path>
              <a:path w="1228725" h="3713479">
                <a:moveTo>
                  <a:pt x="635000" y="1781175"/>
                </a:moveTo>
                <a:lnTo>
                  <a:pt x="631316" y="1782953"/>
                </a:lnTo>
                <a:lnTo>
                  <a:pt x="630301" y="1786382"/>
                </a:lnTo>
                <a:lnTo>
                  <a:pt x="618489" y="1822577"/>
                </a:lnTo>
                <a:lnTo>
                  <a:pt x="617474" y="1825879"/>
                </a:lnTo>
                <a:lnTo>
                  <a:pt x="619251" y="1829562"/>
                </a:lnTo>
                <a:lnTo>
                  <a:pt x="622681" y="1830578"/>
                </a:lnTo>
                <a:lnTo>
                  <a:pt x="625983" y="1831721"/>
                </a:lnTo>
                <a:lnTo>
                  <a:pt x="629538" y="1829816"/>
                </a:lnTo>
                <a:lnTo>
                  <a:pt x="630682" y="1826514"/>
                </a:lnTo>
                <a:lnTo>
                  <a:pt x="642365" y="1790319"/>
                </a:lnTo>
                <a:lnTo>
                  <a:pt x="643509" y="1786890"/>
                </a:lnTo>
                <a:lnTo>
                  <a:pt x="641603" y="1783334"/>
                </a:lnTo>
                <a:lnTo>
                  <a:pt x="638301" y="1782318"/>
                </a:lnTo>
                <a:lnTo>
                  <a:pt x="635000" y="1781175"/>
                </a:lnTo>
                <a:close/>
              </a:path>
              <a:path w="1228725" h="3713479">
                <a:moveTo>
                  <a:pt x="607695" y="1865757"/>
                </a:moveTo>
                <a:lnTo>
                  <a:pt x="604138" y="1867535"/>
                </a:lnTo>
                <a:lnTo>
                  <a:pt x="602996" y="1870837"/>
                </a:lnTo>
                <a:lnTo>
                  <a:pt x="601852" y="1874139"/>
                </a:lnTo>
                <a:lnTo>
                  <a:pt x="603503" y="1877695"/>
                </a:lnTo>
                <a:lnTo>
                  <a:pt x="606933" y="1878838"/>
                </a:lnTo>
                <a:lnTo>
                  <a:pt x="610235" y="1879981"/>
                </a:lnTo>
                <a:lnTo>
                  <a:pt x="613790" y="1878330"/>
                </a:lnTo>
                <a:lnTo>
                  <a:pt x="614934" y="1874901"/>
                </a:lnTo>
                <a:lnTo>
                  <a:pt x="616076" y="1871599"/>
                </a:lnTo>
                <a:lnTo>
                  <a:pt x="614299" y="1868043"/>
                </a:lnTo>
                <a:lnTo>
                  <a:pt x="607695" y="1865757"/>
                </a:lnTo>
                <a:close/>
              </a:path>
              <a:path w="1228725" h="3713479">
                <a:moveTo>
                  <a:pt x="591947" y="1914144"/>
                </a:moveTo>
                <a:lnTo>
                  <a:pt x="588263" y="1915922"/>
                </a:lnTo>
                <a:lnTo>
                  <a:pt x="587248" y="1919224"/>
                </a:lnTo>
                <a:lnTo>
                  <a:pt x="575563" y="1955546"/>
                </a:lnTo>
                <a:lnTo>
                  <a:pt x="574421" y="1958848"/>
                </a:lnTo>
                <a:lnTo>
                  <a:pt x="576199" y="1962404"/>
                </a:lnTo>
                <a:lnTo>
                  <a:pt x="579627" y="1963547"/>
                </a:lnTo>
                <a:lnTo>
                  <a:pt x="582929" y="1964563"/>
                </a:lnTo>
                <a:lnTo>
                  <a:pt x="586486" y="1962785"/>
                </a:lnTo>
                <a:lnTo>
                  <a:pt x="587628" y="1959483"/>
                </a:lnTo>
                <a:lnTo>
                  <a:pt x="599313" y="1923161"/>
                </a:lnTo>
                <a:lnTo>
                  <a:pt x="600456" y="1919859"/>
                </a:lnTo>
                <a:lnTo>
                  <a:pt x="598551" y="1916303"/>
                </a:lnTo>
                <a:lnTo>
                  <a:pt x="595249" y="1915160"/>
                </a:lnTo>
                <a:lnTo>
                  <a:pt x="591947" y="1914144"/>
                </a:lnTo>
                <a:close/>
              </a:path>
              <a:path w="1228725" h="3713479">
                <a:moveTo>
                  <a:pt x="564641" y="1998599"/>
                </a:moveTo>
                <a:lnTo>
                  <a:pt x="561086" y="2000377"/>
                </a:lnTo>
                <a:lnTo>
                  <a:pt x="559942" y="2003679"/>
                </a:lnTo>
                <a:lnTo>
                  <a:pt x="558800" y="2007108"/>
                </a:lnTo>
                <a:lnTo>
                  <a:pt x="560451" y="2010664"/>
                </a:lnTo>
                <a:lnTo>
                  <a:pt x="563879" y="2011807"/>
                </a:lnTo>
                <a:lnTo>
                  <a:pt x="567182" y="2012950"/>
                </a:lnTo>
                <a:lnTo>
                  <a:pt x="570738" y="2011172"/>
                </a:lnTo>
                <a:lnTo>
                  <a:pt x="573024" y="2004568"/>
                </a:lnTo>
                <a:lnTo>
                  <a:pt x="571246" y="2000885"/>
                </a:lnTo>
                <a:lnTo>
                  <a:pt x="564641" y="1998599"/>
                </a:lnTo>
                <a:close/>
              </a:path>
              <a:path w="1228725" h="3713479">
                <a:moveTo>
                  <a:pt x="548894" y="2046986"/>
                </a:moveTo>
                <a:lnTo>
                  <a:pt x="545338" y="2048891"/>
                </a:lnTo>
                <a:lnTo>
                  <a:pt x="544195" y="2052193"/>
                </a:lnTo>
                <a:lnTo>
                  <a:pt x="532511" y="2088388"/>
                </a:lnTo>
                <a:lnTo>
                  <a:pt x="531367" y="2091817"/>
                </a:lnTo>
                <a:lnTo>
                  <a:pt x="533146" y="2095373"/>
                </a:lnTo>
                <a:lnTo>
                  <a:pt x="536575" y="2096389"/>
                </a:lnTo>
                <a:lnTo>
                  <a:pt x="539876" y="2097532"/>
                </a:lnTo>
                <a:lnTo>
                  <a:pt x="543433" y="2095627"/>
                </a:lnTo>
                <a:lnTo>
                  <a:pt x="544576" y="2092325"/>
                </a:lnTo>
                <a:lnTo>
                  <a:pt x="556260" y="2056130"/>
                </a:lnTo>
                <a:lnTo>
                  <a:pt x="557402" y="2052701"/>
                </a:lnTo>
                <a:lnTo>
                  <a:pt x="555498" y="2049145"/>
                </a:lnTo>
                <a:lnTo>
                  <a:pt x="552196" y="2048129"/>
                </a:lnTo>
                <a:lnTo>
                  <a:pt x="548894" y="2046986"/>
                </a:lnTo>
                <a:close/>
              </a:path>
              <a:path w="1228725" h="3713479">
                <a:moveTo>
                  <a:pt x="521588" y="2131568"/>
                </a:moveTo>
                <a:lnTo>
                  <a:pt x="518033" y="2133346"/>
                </a:lnTo>
                <a:lnTo>
                  <a:pt x="515747" y="2139950"/>
                </a:lnTo>
                <a:lnTo>
                  <a:pt x="517398" y="2143633"/>
                </a:lnTo>
                <a:lnTo>
                  <a:pt x="520826" y="2144776"/>
                </a:lnTo>
                <a:lnTo>
                  <a:pt x="524128" y="2145919"/>
                </a:lnTo>
                <a:lnTo>
                  <a:pt x="527685" y="2144141"/>
                </a:lnTo>
                <a:lnTo>
                  <a:pt x="528827" y="2140839"/>
                </a:lnTo>
                <a:lnTo>
                  <a:pt x="529971" y="2137410"/>
                </a:lnTo>
                <a:lnTo>
                  <a:pt x="528192" y="2133854"/>
                </a:lnTo>
                <a:lnTo>
                  <a:pt x="521588" y="2131568"/>
                </a:lnTo>
                <a:close/>
              </a:path>
              <a:path w="1228725" h="3713479">
                <a:moveTo>
                  <a:pt x="505840" y="2179955"/>
                </a:moveTo>
                <a:lnTo>
                  <a:pt x="502285" y="2181733"/>
                </a:lnTo>
                <a:lnTo>
                  <a:pt x="501141" y="2185035"/>
                </a:lnTo>
                <a:lnTo>
                  <a:pt x="489458" y="2221357"/>
                </a:lnTo>
                <a:lnTo>
                  <a:pt x="488314" y="2224659"/>
                </a:lnTo>
                <a:lnTo>
                  <a:pt x="490220" y="2228215"/>
                </a:lnTo>
                <a:lnTo>
                  <a:pt x="493522" y="2229358"/>
                </a:lnTo>
                <a:lnTo>
                  <a:pt x="496824" y="2230374"/>
                </a:lnTo>
                <a:lnTo>
                  <a:pt x="500379" y="2228596"/>
                </a:lnTo>
                <a:lnTo>
                  <a:pt x="501523" y="2225294"/>
                </a:lnTo>
                <a:lnTo>
                  <a:pt x="513207" y="2188972"/>
                </a:lnTo>
                <a:lnTo>
                  <a:pt x="514350" y="2185670"/>
                </a:lnTo>
                <a:lnTo>
                  <a:pt x="512445" y="2182114"/>
                </a:lnTo>
                <a:lnTo>
                  <a:pt x="509142" y="2180971"/>
                </a:lnTo>
                <a:lnTo>
                  <a:pt x="505840" y="2179955"/>
                </a:lnTo>
                <a:close/>
              </a:path>
              <a:path w="1228725" h="3713479">
                <a:moveTo>
                  <a:pt x="478536" y="2264537"/>
                </a:moveTo>
                <a:lnTo>
                  <a:pt x="474979" y="2266188"/>
                </a:lnTo>
                <a:lnTo>
                  <a:pt x="473837" y="2269617"/>
                </a:lnTo>
                <a:lnTo>
                  <a:pt x="472694" y="2272919"/>
                </a:lnTo>
                <a:lnTo>
                  <a:pt x="474472" y="2276475"/>
                </a:lnTo>
                <a:lnTo>
                  <a:pt x="481075" y="2278761"/>
                </a:lnTo>
                <a:lnTo>
                  <a:pt x="484632" y="2276983"/>
                </a:lnTo>
                <a:lnTo>
                  <a:pt x="486917" y="2270379"/>
                </a:lnTo>
                <a:lnTo>
                  <a:pt x="485139" y="2266823"/>
                </a:lnTo>
                <a:lnTo>
                  <a:pt x="478536" y="2264537"/>
                </a:lnTo>
                <a:close/>
              </a:path>
              <a:path w="1228725" h="3713479">
                <a:moveTo>
                  <a:pt x="462788" y="2312797"/>
                </a:moveTo>
                <a:lnTo>
                  <a:pt x="459232" y="2314702"/>
                </a:lnTo>
                <a:lnTo>
                  <a:pt x="458088" y="2318004"/>
                </a:lnTo>
                <a:lnTo>
                  <a:pt x="446404" y="2354199"/>
                </a:lnTo>
                <a:lnTo>
                  <a:pt x="445262" y="2357628"/>
                </a:lnTo>
                <a:lnTo>
                  <a:pt x="447166" y="2361184"/>
                </a:lnTo>
                <a:lnTo>
                  <a:pt x="450469" y="2362200"/>
                </a:lnTo>
                <a:lnTo>
                  <a:pt x="453771" y="2363343"/>
                </a:lnTo>
                <a:lnTo>
                  <a:pt x="457326" y="2361565"/>
                </a:lnTo>
                <a:lnTo>
                  <a:pt x="458470" y="2358136"/>
                </a:lnTo>
                <a:lnTo>
                  <a:pt x="470153" y="2321941"/>
                </a:lnTo>
                <a:lnTo>
                  <a:pt x="471297" y="2318639"/>
                </a:lnTo>
                <a:lnTo>
                  <a:pt x="469391" y="2314956"/>
                </a:lnTo>
                <a:lnTo>
                  <a:pt x="466089" y="2313940"/>
                </a:lnTo>
                <a:lnTo>
                  <a:pt x="462788" y="2312797"/>
                </a:lnTo>
                <a:close/>
              </a:path>
              <a:path w="1228725" h="3713479">
                <a:moveTo>
                  <a:pt x="435483" y="2397379"/>
                </a:moveTo>
                <a:lnTo>
                  <a:pt x="431926" y="2399157"/>
                </a:lnTo>
                <a:lnTo>
                  <a:pt x="429640" y="2405761"/>
                </a:lnTo>
                <a:lnTo>
                  <a:pt x="431419" y="2409444"/>
                </a:lnTo>
                <a:lnTo>
                  <a:pt x="438023" y="2411730"/>
                </a:lnTo>
                <a:lnTo>
                  <a:pt x="441578" y="2409952"/>
                </a:lnTo>
                <a:lnTo>
                  <a:pt x="443864" y="2403348"/>
                </a:lnTo>
                <a:lnTo>
                  <a:pt x="442087" y="2399665"/>
                </a:lnTo>
                <a:lnTo>
                  <a:pt x="435483" y="2397379"/>
                </a:lnTo>
                <a:close/>
              </a:path>
              <a:path w="1228725" h="3713479">
                <a:moveTo>
                  <a:pt x="419735" y="2445766"/>
                </a:moveTo>
                <a:lnTo>
                  <a:pt x="416178" y="2447544"/>
                </a:lnTo>
                <a:lnTo>
                  <a:pt x="415036" y="2450973"/>
                </a:lnTo>
                <a:lnTo>
                  <a:pt x="403351" y="2487168"/>
                </a:lnTo>
                <a:lnTo>
                  <a:pt x="402209" y="2490470"/>
                </a:lnTo>
                <a:lnTo>
                  <a:pt x="404113" y="2494026"/>
                </a:lnTo>
                <a:lnTo>
                  <a:pt x="410717" y="2496312"/>
                </a:lnTo>
                <a:lnTo>
                  <a:pt x="414274" y="2494407"/>
                </a:lnTo>
                <a:lnTo>
                  <a:pt x="415416" y="2491105"/>
                </a:lnTo>
                <a:lnTo>
                  <a:pt x="427100" y="2454783"/>
                </a:lnTo>
                <a:lnTo>
                  <a:pt x="428244" y="2451481"/>
                </a:lnTo>
                <a:lnTo>
                  <a:pt x="426338" y="2447925"/>
                </a:lnTo>
                <a:lnTo>
                  <a:pt x="423037" y="2446782"/>
                </a:lnTo>
                <a:lnTo>
                  <a:pt x="419735" y="2445766"/>
                </a:lnTo>
                <a:close/>
              </a:path>
              <a:path w="1228725" h="3713479">
                <a:moveTo>
                  <a:pt x="392429" y="2530348"/>
                </a:moveTo>
                <a:lnTo>
                  <a:pt x="388874" y="2532126"/>
                </a:lnTo>
                <a:lnTo>
                  <a:pt x="386588" y="2538730"/>
                </a:lnTo>
                <a:lnTo>
                  <a:pt x="388365" y="2542286"/>
                </a:lnTo>
                <a:lnTo>
                  <a:pt x="394970" y="2544572"/>
                </a:lnTo>
                <a:lnTo>
                  <a:pt x="398525" y="2542794"/>
                </a:lnTo>
                <a:lnTo>
                  <a:pt x="400812" y="2536190"/>
                </a:lnTo>
                <a:lnTo>
                  <a:pt x="399034" y="2532634"/>
                </a:lnTo>
                <a:lnTo>
                  <a:pt x="392429" y="2530348"/>
                </a:lnTo>
                <a:close/>
              </a:path>
              <a:path w="1228725" h="3713479">
                <a:moveTo>
                  <a:pt x="376682" y="2578735"/>
                </a:moveTo>
                <a:lnTo>
                  <a:pt x="373125" y="2580513"/>
                </a:lnTo>
                <a:lnTo>
                  <a:pt x="371983" y="2583815"/>
                </a:lnTo>
                <a:lnTo>
                  <a:pt x="360299" y="2620137"/>
                </a:lnTo>
                <a:lnTo>
                  <a:pt x="359156" y="2623439"/>
                </a:lnTo>
                <a:lnTo>
                  <a:pt x="361061" y="2626995"/>
                </a:lnTo>
                <a:lnTo>
                  <a:pt x="364363" y="2628138"/>
                </a:lnTo>
                <a:lnTo>
                  <a:pt x="367664" y="2629154"/>
                </a:lnTo>
                <a:lnTo>
                  <a:pt x="371221" y="2627376"/>
                </a:lnTo>
                <a:lnTo>
                  <a:pt x="372363" y="2623947"/>
                </a:lnTo>
                <a:lnTo>
                  <a:pt x="384048" y="2587752"/>
                </a:lnTo>
                <a:lnTo>
                  <a:pt x="385190" y="2584450"/>
                </a:lnTo>
                <a:lnTo>
                  <a:pt x="383286" y="2580894"/>
                </a:lnTo>
                <a:lnTo>
                  <a:pt x="379984" y="2579751"/>
                </a:lnTo>
                <a:lnTo>
                  <a:pt x="376682" y="2578735"/>
                </a:lnTo>
                <a:close/>
              </a:path>
              <a:path w="1228725" h="3713479">
                <a:moveTo>
                  <a:pt x="349376" y="2663190"/>
                </a:moveTo>
                <a:lnTo>
                  <a:pt x="345821" y="2664968"/>
                </a:lnTo>
                <a:lnTo>
                  <a:pt x="344677" y="2668270"/>
                </a:lnTo>
                <a:lnTo>
                  <a:pt x="343535" y="2671699"/>
                </a:lnTo>
                <a:lnTo>
                  <a:pt x="345313" y="2675255"/>
                </a:lnTo>
                <a:lnTo>
                  <a:pt x="351916" y="2677541"/>
                </a:lnTo>
                <a:lnTo>
                  <a:pt x="355473" y="2675763"/>
                </a:lnTo>
                <a:lnTo>
                  <a:pt x="357759" y="2669159"/>
                </a:lnTo>
                <a:lnTo>
                  <a:pt x="355981" y="2665476"/>
                </a:lnTo>
                <a:lnTo>
                  <a:pt x="349376" y="2663190"/>
                </a:lnTo>
                <a:close/>
              </a:path>
              <a:path w="1228725" h="3713479">
                <a:moveTo>
                  <a:pt x="333628" y="2711577"/>
                </a:moveTo>
                <a:lnTo>
                  <a:pt x="330073" y="2713482"/>
                </a:lnTo>
                <a:lnTo>
                  <a:pt x="328929" y="2716784"/>
                </a:lnTo>
                <a:lnTo>
                  <a:pt x="317246" y="2752979"/>
                </a:lnTo>
                <a:lnTo>
                  <a:pt x="316102" y="2756281"/>
                </a:lnTo>
                <a:lnTo>
                  <a:pt x="318008" y="2759964"/>
                </a:lnTo>
                <a:lnTo>
                  <a:pt x="321310" y="2760980"/>
                </a:lnTo>
                <a:lnTo>
                  <a:pt x="324612" y="2762123"/>
                </a:lnTo>
                <a:lnTo>
                  <a:pt x="328167" y="2760218"/>
                </a:lnTo>
                <a:lnTo>
                  <a:pt x="329311" y="2756916"/>
                </a:lnTo>
                <a:lnTo>
                  <a:pt x="340995" y="2720721"/>
                </a:lnTo>
                <a:lnTo>
                  <a:pt x="342138" y="2717292"/>
                </a:lnTo>
                <a:lnTo>
                  <a:pt x="340233" y="2713736"/>
                </a:lnTo>
                <a:lnTo>
                  <a:pt x="336931" y="2712720"/>
                </a:lnTo>
                <a:lnTo>
                  <a:pt x="333628" y="2711577"/>
                </a:lnTo>
                <a:close/>
              </a:path>
              <a:path w="1228725" h="3713479">
                <a:moveTo>
                  <a:pt x="306324" y="2796159"/>
                </a:moveTo>
                <a:lnTo>
                  <a:pt x="302767" y="2797937"/>
                </a:lnTo>
                <a:lnTo>
                  <a:pt x="300482" y="2804541"/>
                </a:lnTo>
                <a:lnTo>
                  <a:pt x="302260" y="2808224"/>
                </a:lnTo>
                <a:lnTo>
                  <a:pt x="308863" y="2810510"/>
                </a:lnTo>
                <a:lnTo>
                  <a:pt x="312420" y="2808732"/>
                </a:lnTo>
                <a:lnTo>
                  <a:pt x="313563" y="2805430"/>
                </a:lnTo>
                <a:lnTo>
                  <a:pt x="314706" y="2802001"/>
                </a:lnTo>
                <a:lnTo>
                  <a:pt x="312927" y="2798445"/>
                </a:lnTo>
                <a:lnTo>
                  <a:pt x="306324" y="2796159"/>
                </a:lnTo>
                <a:close/>
              </a:path>
              <a:path w="1228725" h="3713479">
                <a:moveTo>
                  <a:pt x="290575" y="2844546"/>
                </a:moveTo>
                <a:lnTo>
                  <a:pt x="287020" y="2846324"/>
                </a:lnTo>
                <a:lnTo>
                  <a:pt x="285876" y="2849626"/>
                </a:lnTo>
                <a:lnTo>
                  <a:pt x="274192" y="2885948"/>
                </a:lnTo>
                <a:lnTo>
                  <a:pt x="273050" y="2889250"/>
                </a:lnTo>
                <a:lnTo>
                  <a:pt x="274954" y="2892806"/>
                </a:lnTo>
                <a:lnTo>
                  <a:pt x="278257" y="2893949"/>
                </a:lnTo>
                <a:lnTo>
                  <a:pt x="281559" y="2894965"/>
                </a:lnTo>
                <a:lnTo>
                  <a:pt x="285114" y="2893187"/>
                </a:lnTo>
                <a:lnTo>
                  <a:pt x="286258" y="2889885"/>
                </a:lnTo>
                <a:lnTo>
                  <a:pt x="297941" y="2853563"/>
                </a:lnTo>
                <a:lnTo>
                  <a:pt x="299085" y="2850261"/>
                </a:lnTo>
                <a:lnTo>
                  <a:pt x="297179" y="2846705"/>
                </a:lnTo>
                <a:lnTo>
                  <a:pt x="293877" y="2845562"/>
                </a:lnTo>
                <a:lnTo>
                  <a:pt x="290575" y="2844546"/>
                </a:lnTo>
                <a:close/>
              </a:path>
              <a:path w="1228725" h="3713479">
                <a:moveTo>
                  <a:pt x="263271" y="2929001"/>
                </a:moveTo>
                <a:lnTo>
                  <a:pt x="259714" y="2930779"/>
                </a:lnTo>
                <a:lnTo>
                  <a:pt x="258572" y="2934081"/>
                </a:lnTo>
                <a:lnTo>
                  <a:pt x="258572" y="2934208"/>
                </a:lnTo>
                <a:lnTo>
                  <a:pt x="257428" y="2937510"/>
                </a:lnTo>
                <a:lnTo>
                  <a:pt x="259207" y="2941066"/>
                </a:lnTo>
                <a:lnTo>
                  <a:pt x="265811" y="2943352"/>
                </a:lnTo>
                <a:lnTo>
                  <a:pt x="269366" y="2941574"/>
                </a:lnTo>
                <a:lnTo>
                  <a:pt x="271652" y="2934970"/>
                </a:lnTo>
                <a:lnTo>
                  <a:pt x="270001" y="2931287"/>
                </a:lnTo>
                <a:lnTo>
                  <a:pt x="266573" y="2930144"/>
                </a:lnTo>
                <a:lnTo>
                  <a:pt x="263271" y="2929001"/>
                </a:lnTo>
                <a:close/>
              </a:path>
              <a:path w="1228725" h="3713479">
                <a:moveTo>
                  <a:pt x="247523" y="2977388"/>
                </a:moveTo>
                <a:lnTo>
                  <a:pt x="243966" y="2979293"/>
                </a:lnTo>
                <a:lnTo>
                  <a:pt x="242824" y="2982595"/>
                </a:lnTo>
                <a:lnTo>
                  <a:pt x="231139" y="3018790"/>
                </a:lnTo>
                <a:lnTo>
                  <a:pt x="229997" y="3022219"/>
                </a:lnTo>
                <a:lnTo>
                  <a:pt x="231901" y="3025775"/>
                </a:lnTo>
                <a:lnTo>
                  <a:pt x="235203" y="3026791"/>
                </a:lnTo>
                <a:lnTo>
                  <a:pt x="238506" y="3027934"/>
                </a:lnTo>
                <a:lnTo>
                  <a:pt x="242062" y="3026029"/>
                </a:lnTo>
                <a:lnTo>
                  <a:pt x="243204" y="3022727"/>
                </a:lnTo>
                <a:lnTo>
                  <a:pt x="254888" y="2986532"/>
                </a:lnTo>
                <a:lnTo>
                  <a:pt x="256032" y="2983230"/>
                </a:lnTo>
                <a:lnTo>
                  <a:pt x="254253" y="2979547"/>
                </a:lnTo>
                <a:lnTo>
                  <a:pt x="250825" y="2978531"/>
                </a:lnTo>
                <a:lnTo>
                  <a:pt x="247523" y="2977388"/>
                </a:lnTo>
                <a:close/>
              </a:path>
              <a:path w="1228725" h="3713479">
                <a:moveTo>
                  <a:pt x="220217" y="3061970"/>
                </a:moveTo>
                <a:lnTo>
                  <a:pt x="216662" y="3063748"/>
                </a:lnTo>
                <a:lnTo>
                  <a:pt x="214375" y="3070352"/>
                </a:lnTo>
                <a:lnTo>
                  <a:pt x="216153" y="3074035"/>
                </a:lnTo>
                <a:lnTo>
                  <a:pt x="222758" y="3076321"/>
                </a:lnTo>
                <a:lnTo>
                  <a:pt x="226313" y="3074543"/>
                </a:lnTo>
                <a:lnTo>
                  <a:pt x="227457" y="3071241"/>
                </a:lnTo>
                <a:lnTo>
                  <a:pt x="228600" y="3067812"/>
                </a:lnTo>
                <a:lnTo>
                  <a:pt x="226949" y="3064256"/>
                </a:lnTo>
                <a:lnTo>
                  <a:pt x="223520" y="3063113"/>
                </a:lnTo>
                <a:lnTo>
                  <a:pt x="220217" y="3061970"/>
                </a:lnTo>
                <a:close/>
              </a:path>
              <a:path w="1228725" h="3713479">
                <a:moveTo>
                  <a:pt x="204470" y="3110357"/>
                </a:moveTo>
                <a:lnTo>
                  <a:pt x="200913" y="3112135"/>
                </a:lnTo>
                <a:lnTo>
                  <a:pt x="199771" y="3115564"/>
                </a:lnTo>
                <a:lnTo>
                  <a:pt x="188087" y="3151759"/>
                </a:lnTo>
                <a:lnTo>
                  <a:pt x="186944" y="3155061"/>
                </a:lnTo>
                <a:lnTo>
                  <a:pt x="188849" y="3158617"/>
                </a:lnTo>
                <a:lnTo>
                  <a:pt x="192150" y="3159760"/>
                </a:lnTo>
                <a:lnTo>
                  <a:pt x="195452" y="3160776"/>
                </a:lnTo>
                <a:lnTo>
                  <a:pt x="199136" y="3158998"/>
                </a:lnTo>
                <a:lnTo>
                  <a:pt x="200151" y="3155696"/>
                </a:lnTo>
                <a:lnTo>
                  <a:pt x="211836" y="3119374"/>
                </a:lnTo>
                <a:lnTo>
                  <a:pt x="212978" y="3116072"/>
                </a:lnTo>
                <a:lnTo>
                  <a:pt x="211200" y="3112516"/>
                </a:lnTo>
                <a:lnTo>
                  <a:pt x="207772" y="3111373"/>
                </a:lnTo>
                <a:lnTo>
                  <a:pt x="204470" y="3110357"/>
                </a:lnTo>
                <a:close/>
              </a:path>
              <a:path w="1228725" h="3713479">
                <a:moveTo>
                  <a:pt x="177164" y="3194939"/>
                </a:moveTo>
                <a:lnTo>
                  <a:pt x="173609" y="3196717"/>
                </a:lnTo>
                <a:lnTo>
                  <a:pt x="171323" y="3203321"/>
                </a:lnTo>
                <a:lnTo>
                  <a:pt x="173100" y="3206877"/>
                </a:lnTo>
                <a:lnTo>
                  <a:pt x="179704" y="3209163"/>
                </a:lnTo>
                <a:lnTo>
                  <a:pt x="183261" y="3207385"/>
                </a:lnTo>
                <a:lnTo>
                  <a:pt x="184403" y="3204083"/>
                </a:lnTo>
                <a:lnTo>
                  <a:pt x="184531" y="3204083"/>
                </a:lnTo>
                <a:lnTo>
                  <a:pt x="185547" y="3200781"/>
                </a:lnTo>
                <a:lnTo>
                  <a:pt x="183896" y="3197225"/>
                </a:lnTo>
                <a:lnTo>
                  <a:pt x="180466" y="3196082"/>
                </a:lnTo>
                <a:lnTo>
                  <a:pt x="177164" y="3194939"/>
                </a:lnTo>
                <a:close/>
              </a:path>
              <a:path w="1228725" h="3713479">
                <a:moveTo>
                  <a:pt x="161416" y="3243199"/>
                </a:moveTo>
                <a:lnTo>
                  <a:pt x="157861" y="3245104"/>
                </a:lnTo>
                <a:lnTo>
                  <a:pt x="156717" y="3248406"/>
                </a:lnTo>
                <a:lnTo>
                  <a:pt x="145034" y="3284728"/>
                </a:lnTo>
                <a:lnTo>
                  <a:pt x="143890" y="3288030"/>
                </a:lnTo>
                <a:lnTo>
                  <a:pt x="145796" y="3291586"/>
                </a:lnTo>
                <a:lnTo>
                  <a:pt x="149098" y="3292729"/>
                </a:lnTo>
                <a:lnTo>
                  <a:pt x="152400" y="3293745"/>
                </a:lnTo>
                <a:lnTo>
                  <a:pt x="156083" y="3291967"/>
                </a:lnTo>
                <a:lnTo>
                  <a:pt x="157099" y="3288538"/>
                </a:lnTo>
                <a:lnTo>
                  <a:pt x="168910" y="3252343"/>
                </a:lnTo>
                <a:lnTo>
                  <a:pt x="169925" y="3249041"/>
                </a:lnTo>
                <a:lnTo>
                  <a:pt x="168148" y="3245358"/>
                </a:lnTo>
                <a:lnTo>
                  <a:pt x="164719" y="3244342"/>
                </a:lnTo>
                <a:lnTo>
                  <a:pt x="161416" y="3243199"/>
                </a:lnTo>
                <a:close/>
              </a:path>
              <a:path w="1228725" h="3713479">
                <a:moveTo>
                  <a:pt x="134112" y="3327781"/>
                </a:moveTo>
                <a:lnTo>
                  <a:pt x="130556" y="3329559"/>
                </a:lnTo>
                <a:lnTo>
                  <a:pt x="128270" y="3336163"/>
                </a:lnTo>
                <a:lnTo>
                  <a:pt x="130048" y="3339846"/>
                </a:lnTo>
                <a:lnTo>
                  <a:pt x="136651" y="3342132"/>
                </a:lnTo>
                <a:lnTo>
                  <a:pt x="140335" y="3340354"/>
                </a:lnTo>
                <a:lnTo>
                  <a:pt x="142621" y="3333750"/>
                </a:lnTo>
                <a:lnTo>
                  <a:pt x="140842" y="3330067"/>
                </a:lnTo>
                <a:lnTo>
                  <a:pt x="137540" y="3328924"/>
                </a:lnTo>
                <a:lnTo>
                  <a:pt x="134112" y="3327781"/>
                </a:lnTo>
                <a:close/>
              </a:path>
              <a:path w="1228725" h="3713479">
                <a:moveTo>
                  <a:pt x="118363" y="3376168"/>
                </a:moveTo>
                <a:lnTo>
                  <a:pt x="114808" y="3377946"/>
                </a:lnTo>
                <a:lnTo>
                  <a:pt x="113664" y="3381375"/>
                </a:lnTo>
                <a:lnTo>
                  <a:pt x="101981" y="3417570"/>
                </a:lnTo>
                <a:lnTo>
                  <a:pt x="100837" y="3420872"/>
                </a:lnTo>
                <a:lnTo>
                  <a:pt x="102742" y="3424555"/>
                </a:lnTo>
                <a:lnTo>
                  <a:pt x="106045" y="3425571"/>
                </a:lnTo>
                <a:lnTo>
                  <a:pt x="109347" y="3426714"/>
                </a:lnTo>
                <a:lnTo>
                  <a:pt x="113029" y="3424809"/>
                </a:lnTo>
                <a:lnTo>
                  <a:pt x="114046" y="3421507"/>
                </a:lnTo>
                <a:lnTo>
                  <a:pt x="125857" y="3385312"/>
                </a:lnTo>
                <a:lnTo>
                  <a:pt x="126873" y="3381883"/>
                </a:lnTo>
                <a:lnTo>
                  <a:pt x="125095" y="3378327"/>
                </a:lnTo>
                <a:lnTo>
                  <a:pt x="121665" y="3377311"/>
                </a:lnTo>
                <a:lnTo>
                  <a:pt x="118363" y="3376168"/>
                </a:lnTo>
                <a:close/>
              </a:path>
              <a:path w="1228725" h="3713479">
                <a:moveTo>
                  <a:pt x="91059" y="3460750"/>
                </a:moveTo>
                <a:lnTo>
                  <a:pt x="87502" y="3462528"/>
                </a:lnTo>
                <a:lnTo>
                  <a:pt x="85216" y="3469132"/>
                </a:lnTo>
                <a:lnTo>
                  <a:pt x="86995" y="3472688"/>
                </a:lnTo>
                <a:lnTo>
                  <a:pt x="93599" y="3474974"/>
                </a:lnTo>
                <a:lnTo>
                  <a:pt x="97282" y="3473323"/>
                </a:lnTo>
                <a:lnTo>
                  <a:pt x="98425" y="3469894"/>
                </a:lnTo>
                <a:lnTo>
                  <a:pt x="99567" y="3466592"/>
                </a:lnTo>
                <a:lnTo>
                  <a:pt x="97789" y="3463036"/>
                </a:lnTo>
                <a:lnTo>
                  <a:pt x="94487" y="3461893"/>
                </a:lnTo>
                <a:lnTo>
                  <a:pt x="91059" y="3460750"/>
                </a:lnTo>
                <a:close/>
              </a:path>
              <a:path w="1228725" h="3713479">
                <a:moveTo>
                  <a:pt x="75311" y="3509137"/>
                </a:moveTo>
                <a:lnTo>
                  <a:pt x="71754" y="3510915"/>
                </a:lnTo>
                <a:lnTo>
                  <a:pt x="70612" y="3514217"/>
                </a:lnTo>
                <a:lnTo>
                  <a:pt x="58927" y="3550539"/>
                </a:lnTo>
                <a:lnTo>
                  <a:pt x="57912" y="3553841"/>
                </a:lnTo>
                <a:lnTo>
                  <a:pt x="59689" y="3557397"/>
                </a:lnTo>
                <a:lnTo>
                  <a:pt x="62991" y="3558540"/>
                </a:lnTo>
                <a:lnTo>
                  <a:pt x="66294" y="3559556"/>
                </a:lnTo>
                <a:lnTo>
                  <a:pt x="69976" y="3557778"/>
                </a:lnTo>
                <a:lnTo>
                  <a:pt x="70992" y="3554476"/>
                </a:lnTo>
                <a:lnTo>
                  <a:pt x="82803" y="3518154"/>
                </a:lnTo>
                <a:lnTo>
                  <a:pt x="83820" y="3514852"/>
                </a:lnTo>
                <a:lnTo>
                  <a:pt x="82041" y="3511296"/>
                </a:lnTo>
                <a:lnTo>
                  <a:pt x="78612" y="3510153"/>
                </a:lnTo>
                <a:lnTo>
                  <a:pt x="75311" y="3509137"/>
                </a:lnTo>
                <a:close/>
              </a:path>
              <a:path w="1228725" h="3713479">
                <a:moveTo>
                  <a:pt x="48006" y="3593592"/>
                </a:moveTo>
                <a:lnTo>
                  <a:pt x="44450" y="3595370"/>
                </a:lnTo>
                <a:lnTo>
                  <a:pt x="43307" y="3598672"/>
                </a:lnTo>
                <a:lnTo>
                  <a:pt x="42163" y="3602101"/>
                </a:lnTo>
                <a:lnTo>
                  <a:pt x="43941" y="3605657"/>
                </a:lnTo>
                <a:lnTo>
                  <a:pt x="50546" y="3607943"/>
                </a:lnTo>
                <a:lnTo>
                  <a:pt x="54228" y="3606165"/>
                </a:lnTo>
                <a:lnTo>
                  <a:pt x="56514" y="3599561"/>
                </a:lnTo>
                <a:lnTo>
                  <a:pt x="54737" y="3595878"/>
                </a:lnTo>
                <a:lnTo>
                  <a:pt x="51435" y="3594735"/>
                </a:lnTo>
                <a:lnTo>
                  <a:pt x="48006" y="3593592"/>
                </a:lnTo>
                <a:close/>
              </a:path>
              <a:path w="1228725" h="3713479">
                <a:moveTo>
                  <a:pt x="0" y="3629279"/>
                </a:moveTo>
                <a:lnTo>
                  <a:pt x="12826" y="3713480"/>
                </a:lnTo>
                <a:lnTo>
                  <a:pt x="65274" y="3660140"/>
                </a:lnTo>
                <a:lnTo>
                  <a:pt x="33782" y="3660140"/>
                </a:lnTo>
                <a:lnTo>
                  <a:pt x="30479" y="3659124"/>
                </a:lnTo>
                <a:lnTo>
                  <a:pt x="27050" y="3657981"/>
                </a:lnTo>
                <a:lnTo>
                  <a:pt x="25273" y="3654425"/>
                </a:lnTo>
                <a:lnTo>
                  <a:pt x="26288" y="3651123"/>
                </a:lnTo>
                <a:lnTo>
                  <a:pt x="27686" y="3647186"/>
                </a:lnTo>
                <a:lnTo>
                  <a:pt x="28701" y="3643884"/>
                </a:lnTo>
                <a:lnTo>
                  <a:pt x="32258" y="3641979"/>
                </a:lnTo>
                <a:lnTo>
                  <a:pt x="39198" y="3641979"/>
                </a:lnTo>
                <a:lnTo>
                  <a:pt x="0" y="3629279"/>
                </a:lnTo>
                <a:close/>
              </a:path>
              <a:path w="1228725" h="3713479">
                <a:moveTo>
                  <a:pt x="32258" y="3641979"/>
                </a:moveTo>
                <a:lnTo>
                  <a:pt x="28701" y="3643884"/>
                </a:lnTo>
                <a:lnTo>
                  <a:pt x="27686" y="3647186"/>
                </a:lnTo>
                <a:lnTo>
                  <a:pt x="26288" y="3651123"/>
                </a:lnTo>
                <a:lnTo>
                  <a:pt x="25273" y="3654425"/>
                </a:lnTo>
                <a:lnTo>
                  <a:pt x="27050" y="3657981"/>
                </a:lnTo>
                <a:lnTo>
                  <a:pt x="30479" y="3659124"/>
                </a:lnTo>
                <a:lnTo>
                  <a:pt x="33782" y="3660140"/>
                </a:lnTo>
                <a:lnTo>
                  <a:pt x="37337" y="3658362"/>
                </a:lnTo>
                <a:lnTo>
                  <a:pt x="38481" y="3655060"/>
                </a:lnTo>
                <a:lnTo>
                  <a:pt x="39750" y="3651123"/>
                </a:lnTo>
                <a:lnTo>
                  <a:pt x="40766" y="3647694"/>
                </a:lnTo>
                <a:lnTo>
                  <a:pt x="38988" y="3644138"/>
                </a:lnTo>
                <a:lnTo>
                  <a:pt x="35560" y="3643122"/>
                </a:lnTo>
                <a:lnTo>
                  <a:pt x="32258" y="3641979"/>
                </a:lnTo>
                <a:close/>
              </a:path>
              <a:path w="1228725" h="3713479">
                <a:moveTo>
                  <a:pt x="39198" y="3641979"/>
                </a:moveTo>
                <a:lnTo>
                  <a:pt x="32258" y="3641979"/>
                </a:lnTo>
                <a:lnTo>
                  <a:pt x="35560" y="3643122"/>
                </a:lnTo>
                <a:lnTo>
                  <a:pt x="38988" y="3644138"/>
                </a:lnTo>
                <a:lnTo>
                  <a:pt x="40766" y="3647694"/>
                </a:lnTo>
                <a:lnTo>
                  <a:pt x="39750" y="3651123"/>
                </a:lnTo>
                <a:lnTo>
                  <a:pt x="38481" y="3655060"/>
                </a:lnTo>
                <a:lnTo>
                  <a:pt x="37337" y="3658362"/>
                </a:lnTo>
                <a:lnTo>
                  <a:pt x="33782" y="3660140"/>
                </a:lnTo>
                <a:lnTo>
                  <a:pt x="65274" y="3660140"/>
                </a:lnTo>
                <a:lnTo>
                  <a:pt x="72516"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60" name="Graphic 405">
            <a:extLst>
              <a:ext uri="{FF2B5EF4-FFF2-40B4-BE49-F238E27FC236}">
                <a16:creationId xmlns:a16="http://schemas.microsoft.com/office/drawing/2014/main" id="{00000000-0008-0000-1000-00003C000000}"/>
              </a:ext>
            </a:extLst>
          </xdr:cNvPr>
          <xdr:cNvSpPr/>
        </xdr:nvSpPr>
        <xdr:spPr>
          <a:xfrm>
            <a:off x="2099310" y="692150"/>
            <a:ext cx="90805" cy="90805"/>
          </a:xfrm>
          <a:custGeom>
            <a:avLst/>
            <a:gdLst/>
            <a:ahLst/>
            <a:cxnLst/>
            <a:rect l="l" t="t" r="r" b="b"/>
            <a:pathLst>
              <a:path w="90805" h="90805">
                <a:moveTo>
                  <a:pt x="45466" y="0"/>
                </a:moveTo>
                <a:lnTo>
                  <a:pt x="27753" y="3565"/>
                </a:lnTo>
                <a:lnTo>
                  <a:pt x="13303" y="13287"/>
                </a:lnTo>
                <a:lnTo>
                  <a:pt x="3567" y="27699"/>
                </a:lnTo>
                <a:lnTo>
                  <a:pt x="0" y="45339"/>
                </a:lnTo>
                <a:lnTo>
                  <a:pt x="3567" y="63051"/>
                </a:lnTo>
                <a:lnTo>
                  <a:pt x="13303" y="77501"/>
                </a:lnTo>
                <a:lnTo>
                  <a:pt x="27753" y="87237"/>
                </a:lnTo>
                <a:lnTo>
                  <a:pt x="45466" y="90805"/>
                </a:lnTo>
                <a:lnTo>
                  <a:pt x="63105" y="87237"/>
                </a:lnTo>
                <a:lnTo>
                  <a:pt x="77517" y="77501"/>
                </a:lnTo>
                <a:lnTo>
                  <a:pt x="87239" y="63051"/>
                </a:lnTo>
                <a:lnTo>
                  <a:pt x="90805" y="45339"/>
                </a:lnTo>
                <a:lnTo>
                  <a:pt x="87239" y="27699"/>
                </a:lnTo>
                <a:lnTo>
                  <a:pt x="77517" y="13287"/>
                </a:lnTo>
                <a:lnTo>
                  <a:pt x="63105" y="3565"/>
                </a:lnTo>
                <a:lnTo>
                  <a:pt x="45466"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61" name="Image 406">
            <a:extLst>
              <a:ext uri="{FF2B5EF4-FFF2-40B4-BE49-F238E27FC236}">
                <a16:creationId xmlns:a16="http://schemas.microsoft.com/office/drawing/2014/main" id="{00000000-0008-0000-1000-00003D000000}"/>
              </a:ext>
            </a:extLst>
          </xdr:cNvPr>
          <xdr:cNvPicPr/>
        </xdr:nvPicPr>
        <xdr:blipFill>
          <a:blip xmlns:r="http://schemas.openxmlformats.org/officeDocument/2006/relationships" r:embed="rId2" cstate="print"/>
          <a:stretch>
            <a:fillRect/>
          </a:stretch>
        </xdr:blipFill>
        <xdr:spPr>
          <a:xfrm>
            <a:off x="2086610" y="666750"/>
            <a:ext cx="90805" cy="90805"/>
          </a:xfrm>
          <a:prstGeom prst="rect">
            <a:avLst/>
          </a:prstGeom>
        </xdr:spPr>
      </xdr:pic>
      <xdr:sp macro="" textlink="">
        <xdr:nvSpPr>
          <xdr:cNvPr id="62" name="Graphic 407">
            <a:extLst>
              <a:ext uri="{FF2B5EF4-FFF2-40B4-BE49-F238E27FC236}">
                <a16:creationId xmlns:a16="http://schemas.microsoft.com/office/drawing/2014/main" id="{00000000-0008-0000-1000-00003E000000}"/>
              </a:ext>
            </a:extLst>
          </xdr:cNvPr>
          <xdr:cNvSpPr/>
        </xdr:nvSpPr>
        <xdr:spPr>
          <a:xfrm>
            <a:off x="2086610" y="666750"/>
            <a:ext cx="90805" cy="90805"/>
          </a:xfrm>
          <a:custGeom>
            <a:avLst/>
            <a:gdLst/>
            <a:ahLst/>
            <a:cxnLst/>
            <a:rect l="l" t="t" r="r" b="b"/>
            <a:pathLst>
              <a:path w="90805" h="90805">
                <a:moveTo>
                  <a:pt x="45466" y="0"/>
                </a:moveTo>
                <a:lnTo>
                  <a:pt x="27753" y="3565"/>
                </a:lnTo>
                <a:lnTo>
                  <a:pt x="13303" y="13287"/>
                </a:lnTo>
                <a:lnTo>
                  <a:pt x="3567" y="27699"/>
                </a:lnTo>
                <a:lnTo>
                  <a:pt x="0" y="45339"/>
                </a:lnTo>
                <a:lnTo>
                  <a:pt x="3567" y="63051"/>
                </a:lnTo>
                <a:lnTo>
                  <a:pt x="13303" y="77501"/>
                </a:lnTo>
                <a:lnTo>
                  <a:pt x="27753" y="87237"/>
                </a:lnTo>
                <a:lnTo>
                  <a:pt x="45466" y="90805"/>
                </a:lnTo>
                <a:lnTo>
                  <a:pt x="63105" y="87237"/>
                </a:lnTo>
                <a:lnTo>
                  <a:pt x="77517" y="77501"/>
                </a:lnTo>
                <a:lnTo>
                  <a:pt x="87239" y="63051"/>
                </a:lnTo>
                <a:lnTo>
                  <a:pt x="90805" y="45339"/>
                </a:lnTo>
                <a:lnTo>
                  <a:pt x="87239" y="27699"/>
                </a:lnTo>
                <a:lnTo>
                  <a:pt x="77517" y="13287"/>
                </a:lnTo>
                <a:lnTo>
                  <a:pt x="63105" y="3565"/>
                </a:lnTo>
                <a:lnTo>
                  <a:pt x="45466"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3" name="Graphic 408">
            <a:extLst>
              <a:ext uri="{FF2B5EF4-FFF2-40B4-BE49-F238E27FC236}">
                <a16:creationId xmlns:a16="http://schemas.microsoft.com/office/drawing/2014/main" id="{00000000-0008-0000-1000-00003F000000}"/>
              </a:ext>
            </a:extLst>
          </xdr:cNvPr>
          <xdr:cNvSpPr/>
        </xdr:nvSpPr>
        <xdr:spPr>
          <a:xfrm>
            <a:off x="2202179" y="68325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4" name="Graphic 409">
            <a:extLst>
              <a:ext uri="{FF2B5EF4-FFF2-40B4-BE49-F238E27FC236}">
                <a16:creationId xmlns:a16="http://schemas.microsoft.com/office/drawing/2014/main" id="{00000000-0008-0000-1000-000040000000}"/>
              </a:ext>
            </a:extLst>
          </xdr:cNvPr>
          <xdr:cNvSpPr/>
        </xdr:nvSpPr>
        <xdr:spPr>
          <a:xfrm>
            <a:off x="1844675" y="708659"/>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65" name="Image 410">
            <a:extLst>
              <a:ext uri="{FF2B5EF4-FFF2-40B4-BE49-F238E27FC236}">
                <a16:creationId xmlns:a16="http://schemas.microsoft.com/office/drawing/2014/main" id="{00000000-0008-0000-1000-000041000000}"/>
              </a:ext>
            </a:extLst>
          </xdr:cNvPr>
          <xdr:cNvPicPr/>
        </xdr:nvPicPr>
        <xdr:blipFill>
          <a:blip xmlns:r="http://schemas.openxmlformats.org/officeDocument/2006/relationships" r:embed="rId11" cstate="print"/>
          <a:stretch>
            <a:fillRect/>
          </a:stretch>
        </xdr:blipFill>
        <xdr:spPr>
          <a:xfrm>
            <a:off x="1831975" y="683259"/>
            <a:ext cx="90804" cy="90804"/>
          </a:xfrm>
          <a:prstGeom prst="rect">
            <a:avLst/>
          </a:prstGeom>
        </xdr:spPr>
      </xdr:pic>
      <xdr:sp macro="" textlink="">
        <xdr:nvSpPr>
          <xdr:cNvPr id="66" name="Graphic 411">
            <a:extLst>
              <a:ext uri="{FF2B5EF4-FFF2-40B4-BE49-F238E27FC236}">
                <a16:creationId xmlns:a16="http://schemas.microsoft.com/office/drawing/2014/main" id="{00000000-0008-0000-1000-000042000000}"/>
              </a:ext>
            </a:extLst>
          </xdr:cNvPr>
          <xdr:cNvSpPr/>
        </xdr:nvSpPr>
        <xdr:spPr>
          <a:xfrm>
            <a:off x="1831975" y="68325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7" name="Graphic 412">
            <a:extLst>
              <a:ext uri="{FF2B5EF4-FFF2-40B4-BE49-F238E27FC236}">
                <a16:creationId xmlns:a16="http://schemas.microsoft.com/office/drawing/2014/main" id="{00000000-0008-0000-1000-000043000000}"/>
              </a:ext>
            </a:extLst>
          </xdr:cNvPr>
          <xdr:cNvSpPr/>
        </xdr:nvSpPr>
        <xdr:spPr>
          <a:xfrm>
            <a:off x="1362710" y="0"/>
            <a:ext cx="467995" cy="246379"/>
          </a:xfrm>
          <a:custGeom>
            <a:avLst/>
            <a:gdLst/>
            <a:ahLst/>
            <a:cxnLst/>
            <a:rect l="l" t="t" r="r" b="b"/>
            <a:pathLst>
              <a:path w="467995" h="246379">
                <a:moveTo>
                  <a:pt x="467995" y="0"/>
                </a:moveTo>
                <a:lnTo>
                  <a:pt x="0" y="0"/>
                </a:lnTo>
                <a:lnTo>
                  <a:pt x="0" y="246379"/>
                </a:lnTo>
                <a:lnTo>
                  <a:pt x="467995" y="246379"/>
                </a:lnTo>
                <a:lnTo>
                  <a:pt x="46799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8" name="Graphic 413">
            <a:extLst>
              <a:ext uri="{FF2B5EF4-FFF2-40B4-BE49-F238E27FC236}">
                <a16:creationId xmlns:a16="http://schemas.microsoft.com/office/drawing/2014/main" id="{00000000-0008-0000-1000-000044000000}"/>
              </a:ext>
            </a:extLst>
          </xdr:cNvPr>
          <xdr:cNvSpPr/>
        </xdr:nvSpPr>
        <xdr:spPr>
          <a:xfrm>
            <a:off x="1844039" y="120650"/>
            <a:ext cx="76200" cy="2354580"/>
          </a:xfrm>
          <a:custGeom>
            <a:avLst/>
            <a:gdLst/>
            <a:ahLst/>
            <a:cxnLst/>
            <a:rect l="l" t="t" r="r" b="b"/>
            <a:pathLst>
              <a:path w="76200" h="2354580">
                <a:moveTo>
                  <a:pt x="44450" y="63500"/>
                </a:moveTo>
                <a:lnTo>
                  <a:pt x="31750" y="63500"/>
                </a:lnTo>
                <a:lnTo>
                  <a:pt x="31114" y="2354580"/>
                </a:lnTo>
                <a:lnTo>
                  <a:pt x="43814" y="2354580"/>
                </a:lnTo>
                <a:lnTo>
                  <a:pt x="44450" y="63500"/>
                </a:lnTo>
                <a:close/>
              </a:path>
              <a:path w="76200" h="2354580">
                <a:moveTo>
                  <a:pt x="38100" y="0"/>
                </a:moveTo>
                <a:lnTo>
                  <a:pt x="0" y="76200"/>
                </a:lnTo>
                <a:lnTo>
                  <a:pt x="31746" y="76200"/>
                </a:lnTo>
                <a:lnTo>
                  <a:pt x="31750" y="63500"/>
                </a:lnTo>
                <a:lnTo>
                  <a:pt x="69850" y="63500"/>
                </a:lnTo>
                <a:lnTo>
                  <a:pt x="38100" y="0"/>
                </a:lnTo>
                <a:close/>
              </a:path>
              <a:path w="76200" h="2354580">
                <a:moveTo>
                  <a:pt x="69850" y="63500"/>
                </a:moveTo>
                <a:lnTo>
                  <a:pt x="44450" y="63500"/>
                </a:lnTo>
                <a:lnTo>
                  <a:pt x="44446"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69" name="Graphic 414">
            <a:extLst>
              <a:ext uri="{FF2B5EF4-FFF2-40B4-BE49-F238E27FC236}">
                <a16:creationId xmlns:a16="http://schemas.microsoft.com/office/drawing/2014/main" id="{00000000-0008-0000-1000-000045000000}"/>
              </a:ext>
            </a:extLst>
          </xdr:cNvPr>
          <xdr:cNvSpPr/>
        </xdr:nvSpPr>
        <xdr:spPr>
          <a:xfrm>
            <a:off x="2093595" y="723900"/>
            <a:ext cx="76200" cy="3110230"/>
          </a:xfrm>
          <a:custGeom>
            <a:avLst/>
            <a:gdLst/>
            <a:ahLst/>
            <a:cxnLst/>
            <a:rect l="l" t="t" r="r" b="b"/>
            <a:pathLst>
              <a:path w="76200" h="3110230">
                <a:moveTo>
                  <a:pt x="31750" y="3034030"/>
                </a:moveTo>
                <a:lnTo>
                  <a:pt x="0" y="3034030"/>
                </a:lnTo>
                <a:lnTo>
                  <a:pt x="38100" y="3110230"/>
                </a:lnTo>
                <a:lnTo>
                  <a:pt x="69850" y="3046730"/>
                </a:lnTo>
                <a:lnTo>
                  <a:pt x="31750" y="3046730"/>
                </a:lnTo>
                <a:lnTo>
                  <a:pt x="31750" y="3034030"/>
                </a:lnTo>
                <a:close/>
              </a:path>
              <a:path w="76200" h="3110230">
                <a:moveTo>
                  <a:pt x="44450" y="0"/>
                </a:moveTo>
                <a:lnTo>
                  <a:pt x="31750" y="0"/>
                </a:lnTo>
                <a:lnTo>
                  <a:pt x="31750" y="3046730"/>
                </a:lnTo>
                <a:lnTo>
                  <a:pt x="44450" y="3046730"/>
                </a:lnTo>
                <a:lnTo>
                  <a:pt x="44450" y="0"/>
                </a:lnTo>
                <a:close/>
              </a:path>
              <a:path w="76200" h="3110230">
                <a:moveTo>
                  <a:pt x="76200" y="3034030"/>
                </a:moveTo>
                <a:lnTo>
                  <a:pt x="44450" y="3034030"/>
                </a:lnTo>
                <a:lnTo>
                  <a:pt x="44450" y="3046730"/>
                </a:lnTo>
                <a:lnTo>
                  <a:pt x="69850" y="3046730"/>
                </a:lnTo>
                <a:lnTo>
                  <a:pt x="76200" y="303403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70" name="Graphic 415">
            <a:extLst>
              <a:ext uri="{FF2B5EF4-FFF2-40B4-BE49-F238E27FC236}">
                <a16:creationId xmlns:a16="http://schemas.microsoft.com/office/drawing/2014/main" id="{00000000-0008-0000-1000-000046000000}"/>
              </a:ext>
            </a:extLst>
          </xdr:cNvPr>
          <xdr:cNvSpPr/>
        </xdr:nvSpPr>
        <xdr:spPr>
          <a:xfrm>
            <a:off x="1881504" y="723900"/>
            <a:ext cx="250190" cy="1270"/>
          </a:xfrm>
          <a:custGeom>
            <a:avLst/>
            <a:gdLst/>
            <a:ahLst/>
            <a:cxnLst/>
            <a:rect l="l" t="t" r="r" b="b"/>
            <a:pathLst>
              <a:path w="250190">
                <a:moveTo>
                  <a:pt x="0" y="0"/>
                </a:moveTo>
                <a:lnTo>
                  <a:pt x="250189"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71" name="Graphic 416">
            <a:extLst>
              <a:ext uri="{FF2B5EF4-FFF2-40B4-BE49-F238E27FC236}">
                <a16:creationId xmlns:a16="http://schemas.microsoft.com/office/drawing/2014/main" id="{00000000-0008-0000-1000-000047000000}"/>
              </a:ext>
            </a:extLst>
          </xdr:cNvPr>
          <xdr:cNvSpPr/>
        </xdr:nvSpPr>
        <xdr:spPr>
          <a:xfrm>
            <a:off x="1575435" y="2425064"/>
            <a:ext cx="306070" cy="1270"/>
          </a:xfrm>
          <a:custGeom>
            <a:avLst/>
            <a:gdLst/>
            <a:ahLst/>
            <a:cxnLst/>
            <a:rect l="l" t="t" r="r" b="b"/>
            <a:pathLst>
              <a:path w="306070">
                <a:moveTo>
                  <a:pt x="0" y="0"/>
                </a:moveTo>
                <a:lnTo>
                  <a:pt x="306070" y="0"/>
                </a:lnTo>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72" name="Textbox 417">
            <a:extLst>
              <a:ext uri="{FF2B5EF4-FFF2-40B4-BE49-F238E27FC236}">
                <a16:creationId xmlns:a16="http://schemas.microsoft.com/office/drawing/2014/main" id="{00000000-0008-0000-1000-000048000000}"/>
              </a:ext>
            </a:extLst>
          </xdr:cNvPr>
          <xdr:cNvSpPr txBox="1"/>
        </xdr:nvSpPr>
        <xdr:spPr>
          <a:xfrm>
            <a:off x="1455166" y="73406"/>
            <a:ext cx="286385" cy="140335"/>
          </a:xfrm>
          <a:prstGeom prst="rect">
            <a:avLst/>
          </a:prstGeom>
        </xdr:spPr>
        <xdr:txBody>
          <a:bodyPr wrap="square" lIns="0" tIns="0" rIns="0" bIns="0" rtlCol="0">
            <a:noAutofit/>
          </a:bodyPr>
          <a:lstStyle/>
          <a:p>
            <a:pPr>
              <a:lnSpc>
                <a:spcPts val="1060"/>
              </a:lnSpc>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sp macro="" textlink="">
        <xdr:nvSpPr>
          <xdr:cNvPr id="73" name="Textbox 418">
            <a:extLst>
              <a:ext uri="{FF2B5EF4-FFF2-40B4-BE49-F238E27FC236}">
                <a16:creationId xmlns:a16="http://schemas.microsoft.com/office/drawing/2014/main" id="{00000000-0008-0000-1000-000049000000}"/>
              </a:ext>
            </a:extLst>
          </xdr:cNvPr>
          <xdr:cNvSpPr txBox="1"/>
        </xdr:nvSpPr>
        <xdr:spPr>
          <a:xfrm>
            <a:off x="2426207" y="265429"/>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74" name="Textbox 419">
            <a:extLst>
              <a:ext uri="{FF2B5EF4-FFF2-40B4-BE49-F238E27FC236}">
                <a16:creationId xmlns:a16="http://schemas.microsoft.com/office/drawing/2014/main" id="{00000000-0008-0000-1000-00004A000000}"/>
              </a:ext>
            </a:extLst>
          </xdr:cNvPr>
          <xdr:cNvSpPr txBox="1"/>
        </xdr:nvSpPr>
        <xdr:spPr>
          <a:xfrm>
            <a:off x="2305811" y="756158"/>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75" name="Textbox 420">
            <a:extLst>
              <a:ext uri="{FF2B5EF4-FFF2-40B4-BE49-F238E27FC236}">
                <a16:creationId xmlns:a16="http://schemas.microsoft.com/office/drawing/2014/main" id="{00000000-0008-0000-1000-00004B000000}"/>
              </a:ext>
            </a:extLst>
          </xdr:cNvPr>
          <xdr:cNvSpPr txBox="1"/>
        </xdr:nvSpPr>
        <xdr:spPr>
          <a:xfrm>
            <a:off x="1557274" y="1457197"/>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76" name="Textbox 421">
            <a:extLst>
              <a:ext uri="{FF2B5EF4-FFF2-40B4-BE49-F238E27FC236}">
                <a16:creationId xmlns:a16="http://schemas.microsoft.com/office/drawing/2014/main" id="{00000000-0008-0000-1000-00004C000000}"/>
              </a:ext>
            </a:extLst>
          </xdr:cNvPr>
          <xdr:cNvSpPr txBox="1"/>
        </xdr:nvSpPr>
        <xdr:spPr>
          <a:xfrm>
            <a:off x="293877" y="1780667"/>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77" name="Textbox 422">
            <a:extLst>
              <a:ext uri="{FF2B5EF4-FFF2-40B4-BE49-F238E27FC236}">
                <a16:creationId xmlns:a16="http://schemas.microsoft.com/office/drawing/2014/main" id="{00000000-0008-0000-1000-00004D000000}"/>
              </a:ext>
            </a:extLst>
          </xdr:cNvPr>
          <xdr:cNvSpPr txBox="1"/>
        </xdr:nvSpPr>
        <xdr:spPr>
          <a:xfrm>
            <a:off x="3184017" y="1780667"/>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78" name="Textbox 423">
            <a:extLst>
              <a:ext uri="{FF2B5EF4-FFF2-40B4-BE49-F238E27FC236}">
                <a16:creationId xmlns:a16="http://schemas.microsoft.com/office/drawing/2014/main" id="{00000000-0008-0000-1000-00004E000000}"/>
              </a:ext>
            </a:extLst>
          </xdr:cNvPr>
          <xdr:cNvSpPr txBox="1"/>
        </xdr:nvSpPr>
        <xdr:spPr>
          <a:xfrm>
            <a:off x="1319530" y="2358263"/>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79" name="Textbox 424">
            <a:extLst>
              <a:ext uri="{FF2B5EF4-FFF2-40B4-BE49-F238E27FC236}">
                <a16:creationId xmlns:a16="http://schemas.microsoft.com/office/drawing/2014/main" id="{00000000-0008-0000-1000-00004F000000}"/>
              </a:ext>
            </a:extLst>
          </xdr:cNvPr>
          <xdr:cNvSpPr txBox="1"/>
        </xdr:nvSpPr>
        <xdr:spPr>
          <a:xfrm>
            <a:off x="1763267" y="2603626"/>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grpSp>
    <xdr:clientData/>
  </xdr:twoCellAnchor>
  <xdr:twoCellAnchor>
    <xdr:from>
      <xdr:col>21</xdr:col>
      <xdr:colOff>38100</xdr:colOff>
      <xdr:row>12</xdr:row>
      <xdr:rowOff>152400</xdr:rowOff>
    </xdr:from>
    <xdr:to>
      <xdr:col>23</xdr:col>
      <xdr:colOff>506730</xdr:colOff>
      <xdr:row>24</xdr:row>
      <xdr:rowOff>111125</xdr:rowOff>
    </xdr:to>
    <xdr:grpSp>
      <xdr:nvGrpSpPr>
        <xdr:cNvPr id="80" name="Group 79">
          <a:extLst>
            <a:ext uri="{FF2B5EF4-FFF2-40B4-BE49-F238E27FC236}">
              <a16:creationId xmlns:a16="http://schemas.microsoft.com/office/drawing/2014/main" id="{00000000-0008-0000-1000-000050000000}"/>
            </a:ext>
          </a:extLst>
        </xdr:cNvPr>
        <xdr:cNvGrpSpPr>
          <a:grpSpLocks/>
        </xdr:cNvGrpSpPr>
      </xdr:nvGrpSpPr>
      <xdr:grpSpPr>
        <a:xfrm>
          <a:off x="8747760" y="2430780"/>
          <a:ext cx="1687830" cy="2153285"/>
          <a:chOff x="0" y="0"/>
          <a:chExt cx="3524250" cy="3883025"/>
        </a:xfrm>
      </xdr:grpSpPr>
      <xdr:sp macro="" textlink="">
        <xdr:nvSpPr>
          <xdr:cNvPr id="81" name="Graphic 429">
            <a:extLst>
              <a:ext uri="{FF2B5EF4-FFF2-40B4-BE49-F238E27FC236}">
                <a16:creationId xmlns:a16="http://schemas.microsoft.com/office/drawing/2014/main" id="{00000000-0008-0000-1000-000051000000}"/>
              </a:ext>
            </a:extLst>
          </xdr:cNvPr>
          <xdr:cNvSpPr/>
        </xdr:nvSpPr>
        <xdr:spPr>
          <a:xfrm>
            <a:off x="0" y="1190557"/>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932"/>
                </a:moveTo>
                <a:lnTo>
                  <a:pt x="668019" y="824932"/>
                </a:lnTo>
              </a:path>
              <a:path w="3524250" h="1846580">
                <a:moveTo>
                  <a:pt x="167005" y="912562"/>
                </a:moveTo>
                <a:lnTo>
                  <a:pt x="524510" y="912562"/>
                </a:lnTo>
              </a:path>
              <a:path w="3524250" h="1846580">
                <a:moveTo>
                  <a:pt x="286385" y="995112"/>
                </a:moveTo>
                <a:lnTo>
                  <a:pt x="405765" y="995112"/>
                </a:lnTo>
              </a:path>
              <a:path w="3524250" h="1846580">
                <a:moveTo>
                  <a:pt x="2856230" y="833187"/>
                </a:moveTo>
                <a:lnTo>
                  <a:pt x="3524250" y="833187"/>
                </a:lnTo>
              </a:path>
              <a:path w="3524250" h="1846580">
                <a:moveTo>
                  <a:pt x="3023235" y="920817"/>
                </a:moveTo>
                <a:lnTo>
                  <a:pt x="3380740" y="920817"/>
                </a:lnTo>
              </a:path>
              <a:path w="3524250" h="1846580">
                <a:moveTo>
                  <a:pt x="3142615" y="1003367"/>
                </a:moveTo>
                <a:lnTo>
                  <a:pt x="3261995" y="1003367"/>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2" name="Graphic 430">
            <a:extLst>
              <a:ext uri="{FF2B5EF4-FFF2-40B4-BE49-F238E27FC236}">
                <a16:creationId xmlns:a16="http://schemas.microsoft.com/office/drawing/2014/main" id="{00000000-0008-0000-1000-000052000000}"/>
              </a:ext>
            </a:extLst>
          </xdr:cNvPr>
          <xdr:cNvSpPr/>
        </xdr:nvSpPr>
        <xdr:spPr>
          <a:xfrm>
            <a:off x="1547494" y="244284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83" name="Image 431">
            <a:extLst>
              <a:ext uri="{FF2B5EF4-FFF2-40B4-BE49-F238E27FC236}">
                <a16:creationId xmlns:a16="http://schemas.microsoft.com/office/drawing/2014/main" id="{00000000-0008-0000-1000-000053000000}"/>
              </a:ext>
            </a:extLst>
          </xdr:cNvPr>
          <xdr:cNvPicPr/>
        </xdr:nvPicPr>
        <xdr:blipFill>
          <a:blip xmlns:r="http://schemas.openxmlformats.org/officeDocument/2006/relationships" r:embed="rId12" cstate="print"/>
          <a:stretch>
            <a:fillRect/>
          </a:stretch>
        </xdr:blipFill>
        <xdr:spPr>
          <a:xfrm>
            <a:off x="1534794" y="2417445"/>
            <a:ext cx="90805" cy="90804"/>
          </a:xfrm>
          <a:prstGeom prst="rect">
            <a:avLst/>
          </a:prstGeom>
        </xdr:spPr>
      </xdr:pic>
      <xdr:sp macro="" textlink="">
        <xdr:nvSpPr>
          <xdr:cNvPr id="84" name="Graphic 432">
            <a:extLst>
              <a:ext uri="{FF2B5EF4-FFF2-40B4-BE49-F238E27FC236}">
                <a16:creationId xmlns:a16="http://schemas.microsoft.com/office/drawing/2014/main" id="{00000000-0008-0000-1000-000054000000}"/>
              </a:ext>
            </a:extLst>
          </xdr:cNvPr>
          <xdr:cNvSpPr/>
        </xdr:nvSpPr>
        <xdr:spPr>
          <a:xfrm>
            <a:off x="1534794" y="241744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5" y="45466"/>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85" name="Graphic 433">
            <a:extLst>
              <a:ext uri="{FF2B5EF4-FFF2-40B4-BE49-F238E27FC236}">
                <a16:creationId xmlns:a16="http://schemas.microsoft.com/office/drawing/2014/main" id="{00000000-0008-0000-1000-000055000000}"/>
              </a:ext>
            </a:extLst>
          </xdr:cNvPr>
          <xdr:cNvSpPr/>
        </xdr:nvSpPr>
        <xdr:spPr>
          <a:xfrm>
            <a:off x="1205864" y="2317750"/>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6" name="Graphic 434">
            <a:extLst>
              <a:ext uri="{FF2B5EF4-FFF2-40B4-BE49-F238E27FC236}">
                <a16:creationId xmlns:a16="http://schemas.microsoft.com/office/drawing/2014/main" id="{00000000-0008-0000-1000-000056000000}"/>
              </a:ext>
            </a:extLst>
          </xdr:cNvPr>
          <xdr:cNvSpPr/>
        </xdr:nvSpPr>
        <xdr:spPr>
          <a:xfrm>
            <a:off x="1843404" y="244284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87" name="Image 435">
            <a:extLst>
              <a:ext uri="{FF2B5EF4-FFF2-40B4-BE49-F238E27FC236}">
                <a16:creationId xmlns:a16="http://schemas.microsoft.com/office/drawing/2014/main" id="{00000000-0008-0000-1000-000057000000}"/>
              </a:ext>
            </a:extLst>
          </xdr:cNvPr>
          <xdr:cNvPicPr/>
        </xdr:nvPicPr>
        <xdr:blipFill>
          <a:blip xmlns:r="http://schemas.openxmlformats.org/officeDocument/2006/relationships" r:embed="rId13" cstate="print"/>
          <a:stretch>
            <a:fillRect/>
          </a:stretch>
        </xdr:blipFill>
        <xdr:spPr>
          <a:xfrm>
            <a:off x="1830704" y="2417445"/>
            <a:ext cx="90804" cy="90804"/>
          </a:xfrm>
          <a:prstGeom prst="rect">
            <a:avLst/>
          </a:prstGeom>
        </xdr:spPr>
      </xdr:pic>
      <xdr:sp macro="" textlink="">
        <xdr:nvSpPr>
          <xdr:cNvPr id="88" name="Graphic 436">
            <a:extLst>
              <a:ext uri="{FF2B5EF4-FFF2-40B4-BE49-F238E27FC236}">
                <a16:creationId xmlns:a16="http://schemas.microsoft.com/office/drawing/2014/main" id="{00000000-0008-0000-1000-000058000000}"/>
              </a:ext>
            </a:extLst>
          </xdr:cNvPr>
          <xdr:cNvSpPr/>
        </xdr:nvSpPr>
        <xdr:spPr>
          <a:xfrm>
            <a:off x="1830704" y="241744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4" y="45466"/>
                </a:lnTo>
                <a:lnTo>
                  <a:pt x="87237" y="27753"/>
                </a:lnTo>
                <a:lnTo>
                  <a:pt x="77501" y="13303"/>
                </a:lnTo>
                <a:lnTo>
                  <a:pt x="63051" y="3567"/>
                </a:lnTo>
                <a:lnTo>
                  <a:pt x="45338"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89" name="Graphic 437">
            <a:extLst>
              <a:ext uri="{FF2B5EF4-FFF2-40B4-BE49-F238E27FC236}">
                <a16:creationId xmlns:a16="http://schemas.microsoft.com/office/drawing/2014/main" id="{00000000-0008-0000-1000-000059000000}"/>
              </a:ext>
            </a:extLst>
          </xdr:cNvPr>
          <xdr:cNvSpPr/>
        </xdr:nvSpPr>
        <xdr:spPr>
          <a:xfrm>
            <a:off x="1670685" y="2562860"/>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0" name="Graphic 438">
            <a:extLst>
              <a:ext uri="{FF2B5EF4-FFF2-40B4-BE49-F238E27FC236}">
                <a16:creationId xmlns:a16="http://schemas.microsoft.com/office/drawing/2014/main" id="{00000000-0008-0000-1000-00005A000000}"/>
              </a:ext>
            </a:extLst>
          </xdr:cNvPr>
          <xdr:cNvSpPr/>
        </xdr:nvSpPr>
        <xdr:spPr>
          <a:xfrm>
            <a:off x="1844675" y="1517650"/>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91" name="Image 439">
            <a:extLst>
              <a:ext uri="{FF2B5EF4-FFF2-40B4-BE49-F238E27FC236}">
                <a16:creationId xmlns:a16="http://schemas.microsoft.com/office/drawing/2014/main" id="{00000000-0008-0000-1000-00005B000000}"/>
              </a:ext>
            </a:extLst>
          </xdr:cNvPr>
          <xdr:cNvPicPr/>
        </xdr:nvPicPr>
        <xdr:blipFill>
          <a:blip xmlns:r="http://schemas.openxmlformats.org/officeDocument/2006/relationships" r:embed="rId10" cstate="print"/>
          <a:stretch>
            <a:fillRect/>
          </a:stretch>
        </xdr:blipFill>
        <xdr:spPr>
          <a:xfrm>
            <a:off x="1831975" y="1492250"/>
            <a:ext cx="90804" cy="90804"/>
          </a:xfrm>
          <a:prstGeom prst="rect">
            <a:avLst/>
          </a:prstGeom>
        </xdr:spPr>
      </xdr:pic>
      <xdr:sp macro="" textlink="">
        <xdr:nvSpPr>
          <xdr:cNvPr id="92" name="Graphic 440">
            <a:extLst>
              <a:ext uri="{FF2B5EF4-FFF2-40B4-BE49-F238E27FC236}">
                <a16:creationId xmlns:a16="http://schemas.microsoft.com/office/drawing/2014/main" id="{00000000-0008-0000-1000-00005C000000}"/>
              </a:ext>
            </a:extLst>
          </xdr:cNvPr>
          <xdr:cNvSpPr/>
        </xdr:nvSpPr>
        <xdr:spPr>
          <a:xfrm>
            <a:off x="1831975" y="1492250"/>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93" name="Graphic 441">
            <a:extLst>
              <a:ext uri="{FF2B5EF4-FFF2-40B4-BE49-F238E27FC236}">
                <a16:creationId xmlns:a16="http://schemas.microsoft.com/office/drawing/2014/main" id="{00000000-0008-0000-1000-00005D000000}"/>
              </a:ext>
            </a:extLst>
          </xdr:cNvPr>
          <xdr:cNvSpPr/>
        </xdr:nvSpPr>
        <xdr:spPr>
          <a:xfrm>
            <a:off x="1118742" y="153670"/>
            <a:ext cx="1228725" cy="3713479"/>
          </a:xfrm>
          <a:custGeom>
            <a:avLst/>
            <a:gdLst/>
            <a:ahLst/>
            <a:cxnLst/>
            <a:rect l="l" t="t" r="r" b="b"/>
            <a:pathLst>
              <a:path w="1228725" h="3713479">
                <a:moveTo>
                  <a:pt x="1185984" y="70476"/>
                </a:moveTo>
                <a:lnTo>
                  <a:pt x="1178178" y="94742"/>
                </a:lnTo>
                <a:lnTo>
                  <a:pt x="1177036" y="98044"/>
                </a:lnTo>
                <a:lnTo>
                  <a:pt x="1178940" y="101600"/>
                </a:lnTo>
                <a:lnTo>
                  <a:pt x="1182242" y="102743"/>
                </a:lnTo>
                <a:lnTo>
                  <a:pt x="1185545" y="103758"/>
                </a:lnTo>
                <a:lnTo>
                  <a:pt x="1189227" y="101980"/>
                </a:lnTo>
                <a:lnTo>
                  <a:pt x="1190244" y="98678"/>
                </a:lnTo>
                <a:lnTo>
                  <a:pt x="1198057" y="74388"/>
                </a:lnTo>
                <a:lnTo>
                  <a:pt x="1185984" y="70476"/>
                </a:lnTo>
                <a:close/>
              </a:path>
              <a:path w="1228725" h="3713479">
                <a:moveTo>
                  <a:pt x="1223642" y="53340"/>
                </a:moveTo>
                <a:lnTo>
                  <a:pt x="1194562" y="53340"/>
                </a:lnTo>
                <a:lnTo>
                  <a:pt x="1197864" y="54355"/>
                </a:lnTo>
                <a:lnTo>
                  <a:pt x="1201292" y="55499"/>
                </a:lnTo>
                <a:lnTo>
                  <a:pt x="1203071" y="59054"/>
                </a:lnTo>
                <a:lnTo>
                  <a:pt x="1201927" y="62356"/>
                </a:lnTo>
                <a:lnTo>
                  <a:pt x="1198057" y="74388"/>
                </a:lnTo>
                <a:lnTo>
                  <a:pt x="1228344" y="84200"/>
                </a:lnTo>
                <a:lnTo>
                  <a:pt x="1223642" y="53340"/>
                </a:lnTo>
                <a:close/>
              </a:path>
              <a:path w="1228725" h="3713479">
                <a:moveTo>
                  <a:pt x="1194562" y="53340"/>
                </a:moveTo>
                <a:lnTo>
                  <a:pt x="1191006" y="55118"/>
                </a:lnTo>
                <a:lnTo>
                  <a:pt x="1189863" y="58420"/>
                </a:lnTo>
                <a:lnTo>
                  <a:pt x="1185984" y="70476"/>
                </a:lnTo>
                <a:lnTo>
                  <a:pt x="1198057" y="74388"/>
                </a:lnTo>
                <a:lnTo>
                  <a:pt x="1201927" y="62356"/>
                </a:lnTo>
                <a:lnTo>
                  <a:pt x="1203071" y="59054"/>
                </a:lnTo>
                <a:lnTo>
                  <a:pt x="1201292" y="55499"/>
                </a:lnTo>
                <a:lnTo>
                  <a:pt x="1197864" y="54355"/>
                </a:lnTo>
                <a:lnTo>
                  <a:pt x="1194562" y="53340"/>
                </a:lnTo>
                <a:close/>
              </a:path>
              <a:path w="1228725" h="3713479">
                <a:moveTo>
                  <a:pt x="1215516" y="0"/>
                </a:moveTo>
                <a:lnTo>
                  <a:pt x="1155827" y="60705"/>
                </a:lnTo>
                <a:lnTo>
                  <a:pt x="1185984" y="70476"/>
                </a:lnTo>
                <a:lnTo>
                  <a:pt x="1189863" y="58420"/>
                </a:lnTo>
                <a:lnTo>
                  <a:pt x="1191006" y="55118"/>
                </a:lnTo>
                <a:lnTo>
                  <a:pt x="1194562" y="53340"/>
                </a:lnTo>
                <a:lnTo>
                  <a:pt x="1223642" y="53340"/>
                </a:lnTo>
                <a:lnTo>
                  <a:pt x="1215516" y="0"/>
                </a:lnTo>
                <a:close/>
              </a:path>
              <a:path w="1228725" h="3713479">
                <a:moveTo>
                  <a:pt x="1167257" y="137795"/>
                </a:moveTo>
                <a:lnTo>
                  <a:pt x="1163701" y="139573"/>
                </a:lnTo>
                <a:lnTo>
                  <a:pt x="1162558" y="142875"/>
                </a:lnTo>
                <a:lnTo>
                  <a:pt x="1161414" y="146303"/>
                </a:lnTo>
                <a:lnTo>
                  <a:pt x="1163192" y="149859"/>
                </a:lnTo>
                <a:lnTo>
                  <a:pt x="1169797" y="152146"/>
                </a:lnTo>
                <a:lnTo>
                  <a:pt x="1173479" y="150368"/>
                </a:lnTo>
                <a:lnTo>
                  <a:pt x="1174623" y="147066"/>
                </a:lnTo>
                <a:lnTo>
                  <a:pt x="1175639" y="143764"/>
                </a:lnTo>
                <a:lnTo>
                  <a:pt x="1173988" y="140080"/>
                </a:lnTo>
                <a:lnTo>
                  <a:pt x="1170559" y="138938"/>
                </a:lnTo>
                <a:lnTo>
                  <a:pt x="1167257" y="137795"/>
                </a:lnTo>
                <a:close/>
              </a:path>
              <a:path w="1228725" h="3713479">
                <a:moveTo>
                  <a:pt x="1151509" y="186181"/>
                </a:moveTo>
                <a:lnTo>
                  <a:pt x="1147952" y="188087"/>
                </a:lnTo>
                <a:lnTo>
                  <a:pt x="1146810" y="191389"/>
                </a:lnTo>
                <a:lnTo>
                  <a:pt x="1135126" y="227583"/>
                </a:lnTo>
                <a:lnTo>
                  <a:pt x="1133983" y="231013"/>
                </a:lnTo>
                <a:lnTo>
                  <a:pt x="1135888" y="234569"/>
                </a:lnTo>
                <a:lnTo>
                  <a:pt x="1139189" y="235584"/>
                </a:lnTo>
                <a:lnTo>
                  <a:pt x="1142491" y="236727"/>
                </a:lnTo>
                <a:lnTo>
                  <a:pt x="1146175" y="234823"/>
                </a:lnTo>
                <a:lnTo>
                  <a:pt x="1147190" y="231521"/>
                </a:lnTo>
                <a:lnTo>
                  <a:pt x="1159002" y="195325"/>
                </a:lnTo>
                <a:lnTo>
                  <a:pt x="1160017" y="191897"/>
                </a:lnTo>
                <a:lnTo>
                  <a:pt x="1158239" y="188341"/>
                </a:lnTo>
                <a:lnTo>
                  <a:pt x="1154811" y="187325"/>
                </a:lnTo>
                <a:lnTo>
                  <a:pt x="1151509" y="186181"/>
                </a:lnTo>
                <a:close/>
              </a:path>
              <a:path w="1228725" h="3713479">
                <a:moveTo>
                  <a:pt x="1124203" y="270764"/>
                </a:moveTo>
                <a:lnTo>
                  <a:pt x="1120648" y="272542"/>
                </a:lnTo>
                <a:lnTo>
                  <a:pt x="1118362" y="279146"/>
                </a:lnTo>
                <a:lnTo>
                  <a:pt x="1120139" y="282828"/>
                </a:lnTo>
                <a:lnTo>
                  <a:pt x="1126744" y="285115"/>
                </a:lnTo>
                <a:lnTo>
                  <a:pt x="1130427" y="283337"/>
                </a:lnTo>
                <a:lnTo>
                  <a:pt x="1131570" y="279907"/>
                </a:lnTo>
                <a:lnTo>
                  <a:pt x="1132713" y="276605"/>
                </a:lnTo>
                <a:lnTo>
                  <a:pt x="1130935" y="273050"/>
                </a:lnTo>
                <a:lnTo>
                  <a:pt x="1127506" y="271906"/>
                </a:lnTo>
                <a:lnTo>
                  <a:pt x="1124203" y="270764"/>
                </a:lnTo>
                <a:close/>
              </a:path>
              <a:path w="1228725" h="3713479">
                <a:moveTo>
                  <a:pt x="1108456" y="319150"/>
                </a:moveTo>
                <a:lnTo>
                  <a:pt x="1104900" y="320928"/>
                </a:lnTo>
                <a:lnTo>
                  <a:pt x="1103757" y="324230"/>
                </a:lnTo>
                <a:lnTo>
                  <a:pt x="1092073" y="360552"/>
                </a:lnTo>
                <a:lnTo>
                  <a:pt x="1091057" y="363854"/>
                </a:lnTo>
                <a:lnTo>
                  <a:pt x="1092835" y="367410"/>
                </a:lnTo>
                <a:lnTo>
                  <a:pt x="1096137" y="368553"/>
                </a:lnTo>
                <a:lnTo>
                  <a:pt x="1099439" y="369570"/>
                </a:lnTo>
                <a:lnTo>
                  <a:pt x="1103122" y="367792"/>
                </a:lnTo>
                <a:lnTo>
                  <a:pt x="1104138" y="364490"/>
                </a:lnTo>
                <a:lnTo>
                  <a:pt x="1115949" y="328168"/>
                </a:lnTo>
                <a:lnTo>
                  <a:pt x="1116964" y="324866"/>
                </a:lnTo>
                <a:lnTo>
                  <a:pt x="1115187" y="321309"/>
                </a:lnTo>
                <a:lnTo>
                  <a:pt x="1111758" y="320167"/>
                </a:lnTo>
                <a:lnTo>
                  <a:pt x="1108456" y="319150"/>
                </a:lnTo>
                <a:close/>
              </a:path>
              <a:path w="1228725" h="3713479">
                <a:moveTo>
                  <a:pt x="1081151" y="403732"/>
                </a:moveTo>
                <a:lnTo>
                  <a:pt x="1077595" y="405510"/>
                </a:lnTo>
                <a:lnTo>
                  <a:pt x="1075309" y="412115"/>
                </a:lnTo>
                <a:lnTo>
                  <a:pt x="1077087" y="415671"/>
                </a:lnTo>
                <a:lnTo>
                  <a:pt x="1083690" y="417956"/>
                </a:lnTo>
                <a:lnTo>
                  <a:pt x="1087374" y="416178"/>
                </a:lnTo>
                <a:lnTo>
                  <a:pt x="1089660" y="409575"/>
                </a:lnTo>
                <a:lnTo>
                  <a:pt x="1087882" y="405892"/>
                </a:lnTo>
                <a:lnTo>
                  <a:pt x="1084452" y="404749"/>
                </a:lnTo>
                <a:lnTo>
                  <a:pt x="1081151" y="403732"/>
                </a:lnTo>
                <a:close/>
              </a:path>
              <a:path w="1228725" h="3713479">
                <a:moveTo>
                  <a:pt x="1065402" y="451993"/>
                </a:moveTo>
                <a:lnTo>
                  <a:pt x="1061847" y="453898"/>
                </a:lnTo>
                <a:lnTo>
                  <a:pt x="1060703" y="457200"/>
                </a:lnTo>
                <a:lnTo>
                  <a:pt x="1049020" y="493395"/>
                </a:lnTo>
                <a:lnTo>
                  <a:pt x="1048003" y="496824"/>
                </a:lnTo>
                <a:lnTo>
                  <a:pt x="1049782" y="500379"/>
                </a:lnTo>
                <a:lnTo>
                  <a:pt x="1053084" y="501396"/>
                </a:lnTo>
                <a:lnTo>
                  <a:pt x="1056386" y="502539"/>
                </a:lnTo>
                <a:lnTo>
                  <a:pt x="1060069" y="500760"/>
                </a:lnTo>
                <a:lnTo>
                  <a:pt x="1061085" y="497331"/>
                </a:lnTo>
                <a:lnTo>
                  <a:pt x="1072896" y="461137"/>
                </a:lnTo>
                <a:lnTo>
                  <a:pt x="1073912" y="457834"/>
                </a:lnTo>
                <a:lnTo>
                  <a:pt x="1072134" y="454151"/>
                </a:lnTo>
                <a:lnTo>
                  <a:pt x="1068704" y="453135"/>
                </a:lnTo>
                <a:lnTo>
                  <a:pt x="1065402" y="451993"/>
                </a:lnTo>
                <a:close/>
              </a:path>
              <a:path w="1228725" h="3713479">
                <a:moveTo>
                  <a:pt x="1038098" y="536575"/>
                </a:moveTo>
                <a:lnTo>
                  <a:pt x="1034541" y="538352"/>
                </a:lnTo>
                <a:lnTo>
                  <a:pt x="1032256" y="544956"/>
                </a:lnTo>
                <a:lnTo>
                  <a:pt x="1034034" y="548640"/>
                </a:lnTo>
                <a:lnTo>
                  <a:pt x="1040638" y="550926"/>
                </a:lnTo>
                <a:lnTo>
                  <a:pt x="1044321" y="549148"/>
                </a:lnTo>
                <a:lnTo>
                  <a:pt x="1045463" y="545846"/>
                </a:lnTo>
                <a:lnTo>
                  <a:pt x="1046607" y="542417"/>
                </a:lnTo>
                <a:lnTo>
                  <a:pt x="1044828" y="538860"/>
                </a:lnTo>
                <a:lnTo>
                  <a:pt x="1041526" y="537718"/>
                </a:lnTo>
                <a:lnTo>
                  <a:pt x="1038098" y="536575"/>
                </a:lnTo>
                <a:close/>
              </a:path>
              <a:path w="1228725" h="3713479">
                <a:moveTo>
                  <a:pt x="1022350" y="584962"/>
                </a:moveTo>
                <a:lnTo>
                  <a:pt x="1018794" y="586740"/>
                </a:lnTo>
                <a:lnTo>
                  <a:pt x="1017777" y="590169"/>
                </a:lnTo>
                <a:lnTo>
                  <a:pt x="1005966" y="626364"/>
                </a:lnTo>
                <a:lnTo>
                  <a:pt x="1004951" y="629666"/>
                </a:lnTo>
                <a:lnTo>
                  <a:pt x="1006728" y="633222"/>
                </a:lnTo>
                <a:lnTo>
                  <a:pt x="1010031" y="634365"/>
                </a:lnTo>
                <a:lnTo>
                  <a:pt x="1013460" y="635380"/>
                </a:lnTo>
                <a:lnTo>
                  <a:pt x="1017015" y="633602"/>
                </a:lnTo>
                <a:lnTo>
                  <a:pt x="1018032" y="630301"/>
                </a:lnTo>
                <a:lnTo>
                  <a:pt x="1029842" y="593978"/>
                </a:lnTo>
                <a:lnTo>
                  <a:pt x="1030859" y="590676"/>
                </a:lnTo>
                <a:lnTo>
                  <a:pt x="1029081" y="587121"/>
                </a:lnTo>
                <a:lnTo>
                  <a:pt x="1025651" y="585977"/>
                </a:lnTo>
                <a:lnTo>
                  <a:pt x="1022350" y="584962"/>
                </a:lnTo>
                <a:close/>
              </a:path>
              <a:path w="1228725" h="3713479">
                <a:moveTo>
                  <a:pt x="995172" y="669544"/>
                </a:moveTo>
                <a:lnTo>
                  <a:pt x="991488" y="671322"/>
                </a:lnTo>
                <a:lnTo>
                  <a:pt x="989202" y="677926"/>
                </a:lnTo>
                <a:lnTo>
                  <a:pt x="990981" y="681481"/>
                </a:lnTo>
                <a:lnTo>
                  <a:pt x="997585" y="683768"/>
                </a:lnTo>
                <a:lnTo>
                  <a:pt x="1001267" y="681990"/>
                </a:lnTo>
                <a:lnTo>
                  <a:pt x="1003553" y="675385"/>
                </a:lnTo>
                <a:lnTo>
                  <a:pt x="1001776" y="671829"/>
                </a:lnTo>
                <a:lnTo>
                  <a:pt x="995172" y="669544"/>
                </a:lnTo>
                <a:close/>
              </a:path>
              <a:path w="1228725" h="3713479">
                <a:moveTo>
                  <a:pt x="979297" y="717930"/>
                </a:moveTo>
                <a:lnTo>
                  <a:pt x="975740" y="719708"/>
                </a:lnTo>
                <a:lnTo>
                  <a:pt x="974725" y="723010"/>
                </a:lnTo>
                <a:lnTo>
                  <a:pt x="962913" y="759332"/>
                </a:lnTo>
                <a:lnTo>
                  <a:pt x="961898" y="762634"/>
                </a:lnTo>
                <a:lnTo>
                  <a:pt x="963676" y="766191"/>
                </a:lnTo>
                <a:lnTo>
                  <a:pt x="966977" y="767333"/>
                </a:lnTo>
                <a:lnTo>
                  <a:pt x="970407" y="768350"/>
                </a:lnTo>
                <a:lnTo>
                  <a:pt x="973963" y="766572"/>
                </a:lnTo>
                <a:lnTo>
                  <a:pt x="974978" y="763143"/>
                </a:lnTo>
                <a:lnTo>
                  <a:pt x="986789" y="726948"/>
                </a:lnTo>
                <a:lnTo>
                  <a:pt x="987806" y="723646"/>
                </a:lnTo>
                <a:lnTo>
                  <a:pt x="986027" y="720090"/>
                </a:lnTo>
                <a:lnTo>
                  <a:pt x="982726" y="718947"/>
                </a:lnTo>
                <a:lnTo>
                  <a:pt x="979297" y="717930"/>
                </a:lnTo>
                <a:close/>
              </a:path>
              <a:path w="1228725" h="3713479">
                <a:moveTo>
                  <a:pt x="952119" y="802385"/>
                </a:moveTo>
                <a:lnTo>
                  <a:pt x="948436" y="804164"/>
                </a:lnTo>
                <a:lnTo>
                  <a:pt x="946150" y="810768"/>
                </a:lnTo>
                <a:lnTo>
                  <a:pt x="947927" y="814451"/>
                </a:lnTo>
                <a:lnTo>
                  <a:pt x="954532" y="816737"/>
                </a:lnTo>
                <a:lnTo>
                  <a:pt x="958214" y="814958"/>
                </a:lnTo>
                <a:lnTo>
                  <a:pt x="960501" y="808354"/>
                </a:lnTo>
                <a:lnTo>
                  <a:pt x="958723" y="804672"/>
                </a:lnTo>
                <a:lnTo>
                  <a:pt x="952119" y="802385"/>
                </a:lnTo>
                <a:close/>
              </a:path>
              <a:path w="1228725" h="3713479">
                <a:moveTo>
                  <a:pt x="936244" y="850773"/>
                </a:moveTo>
                <a:lnTo>
                  <a:pt x="932688" y="852551"/>
                </a:lnTo>
                <a:lnTo>
                  <a:pt x="931672" y="855979"/>
                </a:lnTo>
                <a:lnTo>
                  <a:pt x="919861" y="892175"/>
                </a:lnTo>
                <a:lnTo>
                  <a:pt x="918845" y="895476"/>
                </a:lnTo>
                <a:lnTo>
                  <a:pt x="920623" y="899159"/>
                </a:lnTo>
                <a:lnTo>
                  <a:pt x="923925" y="900176"/>
                </a:lnTo>
                <a:lnTo>
                  <a:pt x="927353" y="901319"/>
                </a:lnTo>
                <a:lnTo>
                  <a:pt x="930910" y="899414"/>
                </a:lnTo>
                <a:lnTo>
                  <a:pt x="931926" y="896112"/>
                </a:lnTo>
                <a:lnTo>
                  <a:pt x="943737" y="859917"/>
                </a:lnTo>
                <a:lnTo>
                  <a:pt x="944752" y="856488"/>
                </a:lnTo>
                <a:lnTo>
                  <a:pt x="942975" y="852931"/>
                </a:lnTo>
                <a:lnTo>
                  <a:pt x="939673" y="851916"/>
                </a:lnTo>
                <a:lnTo>
                  <a:pt x="936244" y="850773"/>
                </a:lnTo>
                <a:close/>
              </a:path>
              <a:path w="1228725" h="3713479">
                <a:moveTo>
                  <a:pt x="909065" y="935354"/>
                </a:moveTo>
                <a:lnTo>
                  <a:pt x="905383" y="937132"/>
                </a:lnTo>
                <a:lnTo>
                  <a:pt x="903097" y="943737"/>
                </a:lnTo>
                <a:lnTo>
                  <a:pt x="904875" y="947420"/>
                </a:lnTo>
                <a:lnTo>
                  <a:pt x="908176" y="948435"/>
                </a:lnTo>
                <a:lnTo>
                  <a:pt x="911478" y="949578"/>
                </a:lnTo>
                <a:lnTo>
                  <a:pt x="915162" y="947927"/>
                </a:lnTo>
                <a:lnTo>
                  <a:pt x="916304" y="944499"/>
                </a:lnTo>
                <a:lnTo>
                  <a:pt x="917448" y="941197"/>
                </a:lnTo>
                <a:lnTo>
                  <a:pt x="915670" y="937641"/>
                </a:lnTo>
                <a:lnTo>
                  <a:pt x="909065" y="935354"/>
                </a:lnTo>
                <a:close/>
              </a:path>
              <a:path w="1228725" h="3713479">
                <a:moveTo>
                  <a:pt x="893190" y="983742"/>
                </a:moveTo>
                <a:lnTo>
                  <a:pt x="889635" y="985520"/>
                </a:lnTo>
                <a:lnTo>
                  <a:pt x="888619" y="988822"/>
                </a:lnTo>
                <a:lnTo>
                  <a:pt x="876808" y="1025144"/>
                </a:lnTo>
                <a:lnTo>
                  <a:pt x="875791" y="1028446"/>
                </a:lnTo>
                <a:lnTo>
                  <a:pt x="877570" y="1032001"/>
                </a:lnTo>
                <a:lnTo>
                  <a:pt x="880872" y="1033145"/>
                </a:lnTo>
                <a:lnTo>
                  <a:pt x="884301" y="1034160"/>
                </a:lnTo>
                <a:lnTo>
                  <a:pt x="887857" y="1032382"/>
                </a:lnTo>
                <a:lnTo>
                  <a:pt x="888873" y="1029080"/>
                </a:lnTo>
                <a:lnTo>
                  <a:pt x="900684" y="992758"/>
                </a:lnTo>
                <a:lnTo>
                  <a:pt x="901700" y="989456"/>
                </a:lnTo>
                <a:lnTo>
                  <a:pt x="899922" y="985901"/>
                </a:lnTo>
                <a:lnTo>
                  <a:pt x="896620" y="984757"/>
                </a:lnTo>
                <a:lnTo>
                  <a:pt x="893190" y="983742"/>
                </a:lnTo>
                <a:close/>
              </a:path>
              <a:path w="1228725" h="3713479">
                <a:moveTo>
                  <a:pt x="866013" y="1068197"/>
                </a:moveTo>
                <a:lnTo>
                  <a:pt x="862329" y="1069975"/>
                </a:lnTo>
                <a:lnTo>
                  <a:pt x="861187" y="1073277"/>
                </a:lnTo>
                <a:lnTo>
                  <a:pt x="860044" y="1076705"/>
                </a:lnTo>
                <a:lnTo>
                  <a:pt x="861822" y="1080262"/>
                </a:lnTo>
                <a:lnTo>
                  <a:pt x="868426" y="1082548"/>
                </a:lnTo>
                <a:lnTo>
                  <a:pt x="872109" y="1080770"/>
                </a:lnTo>
                <a:lnTo>
                  <a:pt x="874395" y="1074166"/>
                </a:lnTo>
                <a:lnTo>
                  <a:pt x="872616" y="1070482"/>
                </a:lnTo>
                <a:lnTo>
                  <a:pt x="866013" y="1068197"/>
                </a:lnTo>
                <a:close/>
              </a:path>
              <a:path w="1228725" h="3713479">
                <a:moveTo>
                  <a:pt x="850138" y="1116583"/>
                </a:moveTo>
                <a:lnTo>
                  <a:pt x="846582" y="1118489"/>
                </a:lnTo>
                <a:lnTo>
                  <a:pt x="845565" y="1121791"/>
                </a:lnTo>
                <a:lnTo>
                  <a:pt x="833754" y="1157985"/>
                </a:lnTo>
                <a:lnTo>
                  <a:pt x="832738" y="1161415"/>
                </a:lnTo>
                <a:lnTo>
                  <a:pt x="834516" y="1164971"/>
                </a:lnTo>
                <a:lnTo>
                  <a:pt x="837819" y="1165987"/>
                </a:lnTo>
                <a:lnTo>
                  <a:pt x="841248" y="1167129"/>
                </a:lnTo>
                <a:lnTo>
                  <a:pt x="844803" y="1165225"/>
                </a:lnTo>
                <a:lnTo>
                  <a:pt x="845820" y="1161923"/>
                </a:lnTo>
                <a:lnTo>
                  <a:pt x="857631" y="1125727"/>
                </a:lnTo>
                <a:lnTo>
                  <a:pt x="858647" y="1122299"/>
                </a:lnTo>
                <a:lnTo>
                  <a:pt x="856869" y="1118743"/>
                </a:lnTo>
                <a:lnTo>
                  <a:pt x="853566" y="1117727"/>
                </a:lnTo>
                <a:lnTo>
                  <a:pt x="850138" y="1116583"/>
                </a:lnTo>
                <a:close/>
              </a:path>
              <a:path w="1228725" h="3713479">
                <a:moveTo>
                  <a:pt x="822960" y="1201166"/>
                </a:moveTo>
                <a:lnTo>
                  <a:pt x="819276" y="1202944"/>
                </a:lnTo>
                <a:lnTo>
                  <a:pt x="816990" y="1209548"/>
                </a:lnTo>
                <a:lnTo>
                  <a:pt x="818769" y="1213230"/>
                </a:lnTo>
                <a:lnTo>
                  <a:pt x="825373" y="1215517"/>
                </a:lnTo>
                <a:lnTo>
                  <a:pt x="829056" y="1213739"/>
                </a:lnTo>
                <a:lnTo>
                  <a:pt x="830199" y="1210437"/>
                </a:lnTo>
                <a:lnTo>
                  <a:pt x="831341" y="1207007"/>
                </a:lnTo>
                <a:lnTo>
                  <a:pt x="829563" y="1203452"/>
                </a:lnTo>
                <a:lnTo>
                  <a:pt x="822960" y="1201166"/>
                </a:lnTo>
                <a:close/>
              </a:path>
              <a:path w="1228725" h="3713479">
                <a:moveTo>
                  <a:pt x="807085" y="1249552"/>
                </a:moveTo>
                <a:lnTo>
                  <a:pt x="803528" y="1251330"/>
                </a:lnTo>
                <a:lnTo>
                  <a:pt x="802513" y="1254632"/>
                </a:lnTo>
                <a:lnTo>
                  <a:pt x="790701" y="1290954"/>
                </a:lnTo>
                <a:lnTo>
                  <a:pt x="789686" y="1294256"/>
                </a:lnTo>
                <a:lnTo>
                  <a:pt x="791463" y="1297813"/>
                </a:lnTo>
                <a:lnTo>
                  <a:pt x="794765" y="1298955"/>
                </a:lnTo>
                <a:lnTo>
                  <a:pt x="798195" y="1299972"/>
                </a:lnTo>
                <a:lnTo>
                  <a:pt x="801751" y="1298194"/>
                </a:lnTo>
                <a:lnTo>
                  <a:pt x="802766" y="1294892"/>
                </a:lnTo>
                <a:lnTo>
                  <a:pt x="814577" y="1258570"/>
                </a:lnTo>
                <a:lnTo>
                  <a:pt x="815594" y="1255268"/>
                </a:lnTo>
                <a:lnTo>
                  <a:pt x="813815" y="1251712"/>
                </a:lnTo>
                <a:lnTo>
                  <a:pt x="810513" y="1250569"/>
                </a:lnTo>
                <a:lnTo>
                  <a:pt x="807085" y="1249552"/>
                </a:lnTo>
                <a:close/>
              </a:path>
              <a:path w="1228725" h="3713479">
                <a:moveTo>
                  <a:pt x="779907" y="1334134"/>
                </a:moveTo>
                <a:lnTo>
                  <a:pt x="776224" y="1335785"/>
                </a:lnTo>
                <a:lnTo>
                  <a:pt x="775081" y="1339215"/>
                </a:lnTo>
                <a:lnTo>
                  <a:pt x="773938" y="1342517"/>
                </a:lnTo>
                <a:lnTo>
                  <a:pt x="775715" y="1346073"/>
                </a:lnTo>
                <a:lnTo>
                  <a:pt x="782320" y="1348358"/>
                </a:lnTo>
                <a:lnTo>
                  <a:pt x="786002" y="1346580"/>
                </a:lnTo>
                <a:lnTo>
                  <a:pt x="788288" y="1339977"/>
                </a:lnTo>
                <a:lnTo>
                  <a:pt x="786511" y="1336421"/>
                </a:lnTo>
                <a:lnTo>
                  <a:pt x="779907" y="1334134"/>
                </a:lnTo>
                <a:close/>
              </a:path>
              <a:path w="1228725" h="3713479">
                <a:moveTo>
                  <a:pt x="764032" y="1382395"/>
                </a:moveTo>
                <a:lnTo>
                  <a:pt x="760476" y="1384300"/>
                </a:lnTo>
                <a:lnTo>
                  <a:pt x="759460" y="1387602"/>
                </a:lnTo>
                <a:lnTo>
                  <a:pt x="747649" y="1423797"/>
                </a:lnTo>
                <a:lnTo>
                  <a:pt x="746633" y="1427226"/>
                </a:lnTo>
                <a:lnTo>
                  <a:pt x="748411" y="1430781"/>
                </a:lnTo>
                <a:lnTo>
                  <a:pt x="751713" y="1431798"/>
                </a:lnTo>
                <a:lnTo>
                  <a:pt x="755141" y="1432941"/>
                </a:lnTo>
                <a:lnTo>
                  <a:pt x="758698" y="1431163"/>
                </a:lnTo>
                <a:lnTo>
                  <a:pt x="759713" y="1427733"/>
                </a:lnTo>
                <a:lnTo>
                  <a:pt x="771525" y="1391539"/>
                </a:lnTo>
                <a:lnTo>
                  <a:pt x="772540" y="1388237"/>
                </a:lnTo>
                <a:lnTo>
                  <a:pt x="770763" y="1384553"/>
                </a:lnTo>
                <a:lnTo>
                  <a:pt x="767461" y="1383538"/>
                </a:lnTo>
                <a:lnTo>
                  <a:pt x="764032" y="1382395"/>
                </a:lnTo>
                <a:close/>
              </a:path>
              <a:path w="1228725" h="3713479">
                <a:moveTo>
                  <a:pt x="736853" y="1466977"/>
                </a:moveTo>
                <a:lnTo>
                  <a:pt x="733171" y="1468754"/>
                </a:lnTo>
                <a:lnTo>
                  <a:pt x="730885" y="1475358"/>
                </a:lnTo>
                <a:lnTo>
                  <a:pt x="732663" y="1479042"/>
                </a:lnTo>
                <a:lnTo>
                  <a:pt x="739266" y="1481327"/>
                </a:lnTo>
                <a:lnTo>
                  <a:pt x="742950" y="1479550"/>
                </a:lnTo>
                <a:lnTo>
                  <a:pt x="745236" y="1472946"/>
                </a:lnTo>
                <a:lnTo>
                  <a:pt x="743458" y="1469263"/>
                </a:lnTo>
                <a:lnTo>
                  <a:pt x="736853" y="1466977"/>
                </a:lnTo>
                <a:close/>
              </a:path>
              <a:path w="1228725" h="3713479">
                <a:moveTo>
                  <a:pt x="721106" y="1515364"/>
                </a:moveTo>
                <a:lnTo>
                  <a:pt x="717423" y="1517142"/>
                </a:lnTo>
                <a:lnTo>
                  <a:pt x="716407" y="1520571"/>
                </a:lnTo>
                <a:lnTo>
                  <a:pt x="704596" y="1556766"/>
                </a:lnTo>
                <a:lnTo>
                  <a:pt x="703579" y="1560068"/>
                </a:lnTo>
                <a:lnTo>
                  <a:pt x="705358" y="1563751"/>
                </a:lnTo>
                <a:lnTo>
                  <a:pt x="708787" y="1564767"/>
                </a:lnTo>
                <a:lnTo>
                  <a:pt x="712088" y="1565909"/>
                </a:lnTo>
                <a:lnTo>
                  <a:pt x="715645" y="1564004"/>
                </a:lnTo>
                <a:lnTo>
                  <a:pt x="716788" y="1560702"/>
                </a:lnTo>
                <a:lnTo>
                  <a:pt x="728472" y="1524380"/>
                </a:lnTo>
                <a:lnTo>
                  <a:pt x="729488" y="1521078"/>
                </a:lnTo>
                <a:lnTo>
                  <a:pt x="727710" y="1517523"/>
                </a:lnTo>
                <a:lnTo>
                  <a:pt x="724408" y="1516379"/>
                </a:lnTo>
                <a:lnTo>
                  <a:pt x="721106" y="1515364"/>
                </a:lnTo>
                <a:close/>
              </a:path>
              <a:path w="1228725" h="3713479">
                <a:moveTo>
                  <a:pt x="693801" y="1599946"/>
                </a:moveTo>
                <a:lnTo>
                  <a:pt x="690117" y="1601724"/>
                </a:lnTo>
                <a:lnTo>
                  <a:pt x="687832" y="1608327"/>
                </a:lnTo>
                <a:lnTo>
                  <a:pt x="689610" y="1611883"/>
                </a:lnTo>
                <a:lnTo>
                  <a:pt x="692912" y="1613027"/>
                </a:lnTo>
                <a:lnTo>
                  <a:pt x="696340" y="1614170"/>
                </a:lnTo>
                <a:lnTo>
                  <a:pt x="699897" y="1612392"/>
                </a:lnTo>
                <a:lnTo>
                  <a:pt x="702183" y="1605788"/>
                </a:lnTo>
                <a:lnTo>
                  <a:pt x="700404" y="1602231"/>
                </a:lnTo>
                <a:lnTo>
                  <a:pt x="693801" y="1599946"/>
                </a:lnTo>
                <a:close/>
              </a:path>
              <a:path w="1228725" h="3713479">
                <a:moveTo>
                  <a:pt x="678052" y="1648332"/>
                </a:moveTo>
                <a:lnTo>
                  <a:pt x="674370" y="1650110"/>
                </a:lnTo>
                <a:lnTo>
                  <a:pt x="673353" y="1653413"/>
                </a:lnTo>
                <a:lnTo>
                  <a:pt x="661542" y="1689734"/>
                </a:lnTo>
                <a:lnTo>
                  <a:pt x="660526" y="1693037"/>
                </a:lnTo>
                <a:lnTo>
                  <a:pt x="662304" y="1696593"/>
                </a:lnTo>
                <a:lnTo>
                  <a:pt x="665734" y="1697735"/>
                </a:lnTo>
                <a:lnTo>
                  <a:pt x="669036" y="1698752"/>
                </a:lnTo>
                <a:lnTo>
                  <a:pt x="672591" y="1696974"/>
                </a:lnTo>
                <a:lnTo>
                  <a:pt x="673735" y="1693545"/>
                </a:lnTo>
                <a:lnTo>
                  <a:pt x="685419" y="1657350"/>
                </a:lnTo>
                <a:lnTo>
                  <a:pt x="686435" y="1654048"/>
                </a:lnTo>
                <a:lnTo>
                  <a:pt x="684657" y="1650492"/>
                </a:lnTo>
                <a:lnTo>
                  <a:pt x="681354" y="1649349"/>
                </a:lnTo>
                <a:lnTo>
                  <a:pt x="678052" y="1648332"/>
                </a:lnTo>
                <a:close/>
              </a:path>
              <a:path w="1228725" h="3713479">
                <a:moveTo>
                  <a:pt x="650748" y="1732788"/>
                </a:moveTo>
                <a:lnTo>
                  <a:pt x="647064" y="1734566"/>
                </a:lnTo>
                <a:lnTo>
                  <a:pt x="645922" y="1737868"/>
                </a:lnTo>
                <a:lnTo>
                  <a:pt x="644778" y="1741297"/>
                </a:lnTo>
                <a:lnTo>
                  <a:pt x="646557" y="1744852"/>
                </a:lnTo>
                <a:lnTo>
                  <a:pt x="649859" y="1745996"/>
                </a:lnTo>
                <a:lnTo>
                  <a:pt x="653288" y="1747139"/>
                </a:lnTo>
                <a:lnTo>
                  <a:pt x="656844" y="1745360"/>
                </a:lnTo>
                <a:lnTo>
                  <a:pt x="659129" y="1738756"/>
                </a:lnTo>
                <a:lnTo>
                  <a:pt x="657351" y="1735074"/>
                </a:lnTo>
                <a:lnTo>
                  <a:pt x="650748" y="1732788"/>
                </a:lnTo>
                <a:close/>
              </a:path>
              <a:path w="1228725" h="3713479">
                <a:moveTo>
                  <a:pt x="635000" y="1781175"/>
                </a:moveTo>
                <a:lnTo>
                  <a:pt x="631316" y="1783079"/>
                </a:lnTo>
                <a:lnTo>
                  <a:pt x="630301" y="1786381"/>
                </a:lnTo>
                <a:lnTo>
                  <a:pt x="618489" y="1822577"/>
                </a:lnTo>
                <a:lnTo>
                  <a:pt x="617474" y="1825878"/>
                </a:lnTo>
                <a:lnTo>
                  <a:pt x="619251" y="1829562"/>
                </a:lnTo>
                <a:lnTo>
                  <a:pt x="622681" y="1830577"/>
                </a:lnTo>
                <a:lnTo>
                  <a:pt x="625983" y="1831721"/>
                </a:lnTo>
                <a:lnTo>
                  <a:pt x="629538" y="1829816"/>
                </a:lnTo>
                <a:lnTo>
                  <a:pt x="630682" y="1826514"/>
                </a:lnTo>
                <a:lnTo>
                  <a:pt x="642365" y="1790319"/>
                </a:lnTo>
                <a:lnTo>
                  <a:pt x="643509" y="1786890"/>
                </a:lnTo>
                <a:lnTo>
                  <a:pt x="641603" y="1783333"/>
                </a:lnTo>
                <a:lnTo>
                  <a:pt x="638301" y="1782318"/>
                </a:lnTo>
                <a:lnTo>
                  <a:pt x="635000" y="1781175"/>
                </a:lnTo>
                <a:close/>
              </a:path>
              <a:path w="1228725" h="3713479">
                <a:moveTo>
                  <a:pt x="607695" y="1865756"/>
                </a:moveTo>
                <a:lnTo>
                  <a:pt x="604012" y="1867534"/>
                </a:lnTo>
                <a:lnTo>
                  <a:pt x="601726" y="1874139"/>
                </a:lnTo>
                <a:lnTo>
                  <a:pt x="603503" y="1877822"/>
                </a:lnTo>
                <a:lnTo>
                  <a:pt x="606806" y="1878965"/>
                </a:lnTo>
                <a:lnTo>
                  <a:pt x="610235" y="1880107"/>
                </a:lnTo>
                <a:lnTo>
                  <a:pt x="613790" y="1878329"/>
                </a:lnTo>
                <a:lnTo>
                  <a:pt x="614934" y="1875027"/>
                </a:lnTo>
                <a:lnTo>
                  <a:pt x="616076" y="1871599"/>
                </a:lnTo>
                <a:lnTo>
                  <a:pt x="614299" y="1868043"/>
                </a:lnTo>
                <a:lnTo>
                  <a:pt x="607695" y="1865756"/>
                </a:lnTo>
                <a:close/>
              </a:path>
              <a:path w="1228725" h="3713479">
                <a:moveTo>
                  <a:pt x="591947" y="1914144"/>
                </a:moveTo>
                <a:lnTo>
                  <a:pt x="588263" y="1915922"/>
                </a:lnTo>
                <a:lnTo>
                  <a:pt x="587248" y="1919224"/>
                </a:lnTo>
                <a:lnTo>
                  <a:pt x="575563" y="1955546"/>
                </a:lnTo>
                <a:lnTo>
                  <a:pt x="574421" y="1958848"/>
                </a:lnTo>
                <a:lnTo>
                  <a:pt x="576199" y="1962403"/>
                </a:lnTo>
                <a:lnTo>
                  <a:pt x="579627" y="1963547"/>
                </a:lnTo>
                <a:lnTo>
                  <a:pt x="582929" y="1964563"/>
                </a:lnTo>
                <a:lnTo>
                  <a:pt x="586486" y="1962784"/>
                </a:lnTo>
                <a:lnTo>
                  <a:pt x="587628" y="1959482"/>
                </a:lnTo>
                <a:lnTo>
                  <a:pt x="599313" y="1923160"/>
                </a:lnTo>
                <a:lnTo>
                  <a:pt x="600456" y="1919858"/>
                </a:lnTo>
                <a:lnTo>
                  <a:pt x="598551" y="1916302"/>
                </a:lnTo>
                <a:lnTo>
                  <a:pt x="595249" y="1915159"/>
                </a:lnTo>
                <a:lnTo>
                  <a:pt x="591947" y="1914144"/>
                </a:lnTo>
                <a:close/>
              </a:path>
              <a:path w="1228725" h="3713479">
                <a:moveTo>
                  <a:pt x="564641" y="1998599"/>
                </a:moveTo>
                <a:lnTo>
                  <a:pt x="561086" y="2000377"/>
                </a:lnTo>
                <a:lnTo>
                  <a:pt x="559942" y="2003678"/>
                </a:lnTo>
                <a:lnTo>
                  <a:pt x="558800" y="2007107"/>
                </a:lnTo>
                <a:lnTo>
                  <a:pt x="560451" y="2010664"/>
                </a:lnTo>
                <a:lnTo>
                  <a:pt x="563879" y="2011806"/>
                </a:lnTo>
                <a:lnTo>
                  <a:pt x="567182" y="2012950"/>
                </a:lnTo>
                <a:lnTo>
                  <a:pt x="570738" y="2011172"/>
                </a:lnTo>
                <a:lnTo>
                  <a:pt x="573024" y="2004568"/>
                </a:lnTo>
                <a:lnTo>
                  <a:pt x="571246" y="2000884"/>
                </a:lnTo>
                <a:lnTo>
                  <a:pt x="564641" y="1998599"/>
                </a:lnTo>
                <a:close/>
              </a:path>
              <a:path w="1228725" h="3713479">
                <a:moveTo>
                  <a:pt x="548894" y="2046985"/>
                </a:moveTo>
                <a:lnTo>
                  <a:pt x="545211" y="2048891"/>
                </a:lnTo>
                <a:lnTo>
                  <a:pt x="544195" y="2052193"/>
                </a:lnTo>
                <a:lnTo>
                  <a:pt x="532511" y="2088388"/>
                </a:lnTo>
                <a:lnTo>
                  <a:pt x="531367" y="2091817"/>
                </a:lnTo>
                <a:lnTo>
                  <a:pt x="533146" y="2095373"/>
                </a:lnTo>
                <a:lnTo>
                  <a:pt x="536575" y="2096389"/>
                </a:lnTo>
                <a:lnTo>
                  <a:pt x="539876" y="2097531"/>
                </a:lnTo>
                <a:lnTo>
                  <a:pt x="543433" y="2095627"/>
                </a:lnTo>
                <a:lnTo>
                  <a:pt x="544576" y="2092325"/>
                </a:lnTo>
                <a:lnTo>
                  <a:pt x="556260" y="2056129"/>
                </a:lnTo>
                <a:lnTo>
                  <a:pt x="557402" y="2052827"/>
                </a:lnTo>
                <a:lnTo>
                  <a:pt x="555498" y="2049145"/>
                </a:lnTo>
                <a:lnTo>
                  <a:pt x="552196" y="2048128"/>
                </a:lnTo>
                <a:lnTo>
                  <a:pt x="548894" y="2046985"/>
                </a:lnTo>
                <a:close/>
              </a:path>
              <a:path w="1228725" h="3713479">
                <a:moveTo>
                  <a:pt x="521588" y="2131568"/>
                </a:moveTo>
                <a:lnTo>
                  <a:pt x="518033" y="2133346"/>
                </a:lnTo>
                <a:lnTo>
                  <a:pt x="515747" y="2139950"/>
                </a:lnTo>
                <a:lnTo>
                  <a:pt x="517398" y="2143632"/>
                </a:lnTo>
                <a:lnTo>
                  <a:pt x="520826" y="2144776"/>
                </a:lnTo>
                <a:lnTo>
                  <a:pt x="524128" y="2145919"/>
                </a:lnTo>
                <a:lnTo>
                  <a:pt x="527685" y="2144141"/>
                </a:lnTo>
                <a:lnTo>
                  <a:pt x="528827" y="2140839"/>
                </a:lnTo>
                <a:lnTo>
                  <a:pt x="529971" y="2137409"/>
                </a:lnTo>
                <a:lnTo>
                  <a:pt x="528192" y="2133854"/>
                </a:lnTo>
                <a:lnTo>
                  <a:pt x="521588" y="2131568"/>
                </a:lnTo>
                <a:close/>
              </a:path>
              <a:path w="1228725" h="3713479">
                <a:moveTo>
                  <a:pt x="505840" y="2179954"/>
                </a:moveTo>
                <a:lnTo>
                  <a:pt x="502285" y="2181732"/>
                </a:lnTo>
                <a:lnTo>
                  <a:pt x="501141" y="2185162"/>
                </a:lnTo>
                <a:lnTo>
                  <a:pt x="489458" y="2221356"/>
                </a:lnTo>
                <a:lnTo>
                  <a:pt x="488314" y="2224658"/>
                </a:lnTo>
                <a:lnTo>
                  <a:pt x="490092" y="2228215"/>
                </a:lnTo>
                <a:lnTo>
                  <a:pt x="493522" y="2229357"/>
                </a:lnTo>
                <a:lnTo>
                  <a:pt x="496824" y="2230374"/>
                </a:lnTo>
                <a:lnTo>
                  <a:pt x="500379" y="2228596"/>
                </a:lnTo>
                <a:lnTo>
                  <a:pt x="501523" y="2225294"/>
                </a:lnTo>
                <a:lnTo>
                  <a:pt x="513207" y="2188972"/>
                </a:lnTo>
                <a:lnTo>
                  <a:pt x="514350" y="2185670"/>
                </a:lnTo>
                <a:lnTo>
                  <a:pt x="512445" y="2182114"/>
                </a:lnTo>
                <a:lnTo>
                  <a:pt x="509142" y="2180971"/>
                </a:lnTo>
                <a:lnTo>
                  <a:pt x="505840" y="2179954"/>
                </a:lnTo>
                <a:close/>
              </a:path>
              <a:path w="1228725" h="3713479">
                <a:moveTo>
                  <a:pt x="478536" y="2264537"/>
                </a:moveTo>
                <a:lnTo>
                  <a:pt x="474979" y="2266315"/>
                </a:lnTo>
                <a:lnTo>
                  <a:pt x="472694" y="2272919"/>
                </a:lnTo>
                <a:lnTo>
                  <a:pt x="474472" y="2276475"/>
                </a:lnTo>
                <a:lnTo>
                  <a:pt x="481075" y="2278760"/>
                </a:lnTo>
                <a:lnTo>
                  <a:pt x="484632" y="2276982"/>
                </a:lnTo>
                <a:lnTo>
                  <a:pt x="486917" y="2270379"/>
                </a:lnTo>
                <a:lnTo>
                  <a:pt x="485139" y="2266823"/>
                </a:lnTo>
                <a:lnTo>
                  <a:pt x="478536" y="2264537"/>
                </a:lnTo>
                <a:close/>
              </a:path>
              <a:path w="1228725" h="3713479">
                <a:moveTo>
                  <a:pt x="462788" y="2312797"/>
                </a:moveTo>
                <a:lnTo>
                  <a:pt x="459232" y="2314702"/>
                </a:lnTo>
                <a:lnTo>
                  <a:pt x="458088" y="2318004"/>
                </a:lnTo>
                <a:lnTo>
                  <a:pt x="446404" y="2354326"/>
                </a:lnTo>
                <a:lnTo>
                  <a:pt x="445262" y="2357628"/>
                </a:lnTo>
                <a:lnTo>
                  <a:pt x="447166" y="2361183"/>
                </a:lnTo>
                <a:lnTo>
                  <a:pt x="450469" y="2362327"/>
                </a:lnTo>
                <a:lnTo>
                  <a:pt x="453771" y="2363343"/>
                </a:lnTo>
                <a:lnTo>
                  <a:pt x="457326" y="2361565"/>
                </a:lnTo>
                <a:lnTo>
                  <a:pt x="458470" y="2358135"/>
                </a:lnTo>
                <a:lnTo>
                  <a:pt x="470153" y="2321941"/>
                </a:lnTo>
                <a:lnTo>
                  <a:pt x="471297" y="2318639"/>
                </a:lnTo>
                <a:lnTo>
                  <a:pt x="469391" y="2314955"/>
                </a:lnTo>
                <a:lnTo>
                  <a:pt x="466089" y="2313940"/>
                </a:lnTo>
                <a:lnTo>
                  <a:pt x="462788" y="2312797"/>
                </a:lnTo>
                <a:close/>
              </a:path>
              <a:path w="1228725" h="3713479">
                <a:moveTo>
                  <a:pt x="435483" y="2397379"/>
                </a:moveTo>
                <a:lnTo>
                  <a:pt x="431926" y="2399156"/>
                </a:lnTo>
                <a:lnTo>
                  <a:pt x="429640" y="2405760"/>
                </a:lnTo>
                <a:lnTo>
                  <a:pt x="431419" y="2409444"/>
                </a:lnTo>
                <a:lnTo>
                  <a:pt x="438023" y="2411729"/>
                </a:lnTo>
                <a:lnTo>
                  <a:pt x="441578" y="2409952"/>
                </a:lnTo>
                <a:lnTo>
                  <a:pt x="443864" y="2403348"/>
                </a:lnTo>
                <a:lnTo>
                  <a:pt x="442087" y="2399665"/>
                </a:lnTo>
                <a:lnTo>
                  <a:pt x="435483" y="2397379"/>
                </a:lnTo>
                <a:close/>
              </a:path>
              <a:path w="1228725" h="3713479">
                <a:moveTo>
                  <a:pt x="419735" y="2445766"/>
                </a:moveTo>
                <a:lnTo>
                  <a:pt x="416178" y="2447544"/>
                </a:lnTo>
                <a:lnTo>
                  <a:pt x="415036" y="2450973"/>
                </a:lnTo>
                <a:lnTo>
                  <a:pt x="403351" y="2487168"/>
                </a:lnTo>
                <a:lnTo>
                  <a:pt x="402209" y="2490470"/>
                </a:lnTo>
                <a:lnTo>
                  <a:pt x="404113" y="2494153"/>
                </a:lnTo>
                <a:lnTo>
                  <a:pt x="407415" y="2495169"/>
                </a:lnTo>
                <a:lnTo>
                  <a:pt x="410717" y="2496312"/>
                </a:lnTo>
                <a:lnTo>
                  <a:pt x="414274" y="2494406"/>
                </a:lnTo>
                <a:lnTo>
                  <a:pt x="415416" y="2491104"/>
                </a:lnTo>
                <a:lnTo>
                  <a:pt x="427100" y="2454909"/>
                </a:lnTo>
                <a:lnTo>
                  <a:pt x="428244" y="2451480"/>
                </a:lnTo>
                <a:lnTo>
                  <a:pt x="426338" y="2447925"/>
                </a:lnTo>
                <a:lnTo>
                  <a:pt x="423037" y="2446908"/>
                </a:lnTo>
                <a:lnTo>
                  <a:pt x="419735" y="2445766"/>
                </a:lnTo>
                <a:close/>
              </a:path>
              <a:path w="1228725" h="3713479">
                <a:moveTo>
                  <a:pt x="392429" y="2530348"/>
                </a:moveTo>
                <a:lnTo>
                  <a:pt x="388874" y="2532126"/>
                </a:lnTo>
                <a:lnTo>
                  <a:pt x="386588" y="2538729"/>
                </a:lnTo>
                <a:lnTo>
                  <a:pt x="388365" y="2542285"/>
                </a:lnTo>
                <a:lnTo>
                  <a:pt x="394970" y="2544572"/>
                </a:lnTo>
                <a:lnTo>
                  <a:pt x="398525" y="2542921"/>
                </a:lnTo>
                <a:lnTo>
                  <a:pt x="399669" y="2539492"/>
                </a:lnTo>
                <a:lnTo>
                  <a:pt x="400812" y="2536190"/>
                </a:lnTo>
                <a:lnTo>
                  <a:pt x="399034" y="2532633"/>
                </a:lnTo>
                <a:lnTo>
                  <a:pt x="392429" y="2530348"/>
                </a:lnTo>
                <a:close/>
              </a:path>
              <a:path w="1228725" h="3713479">
                <a:moveTo>
                  <a:pt x="376682" y="2578734"/>
                </a:moveTo>
                <a:lnTo>
                  <a:pt x="373125" y="2580513"/>
                </a:lnTo>
                <a:lnTo>
                  <a:pt x="371983" y="2583815"/>
                </a:lnTo>
                <a:lnTo>
                  <a:pt x="360299" y="2620137"/>
                </a:lnTo>
                <a:lnTo>
                  <a:pt x="359156" y="2623439"/>
                </a:lnTo>
                <a:lnTo>
                  <a:pt x="361061" y="2626995"/>
                </a:lnTo>
                <a:lnTo>
                  <a:pt x="364363" y="2628138"/>
                </a:lnTo>
                <a:lnTo>
                  <a:pt x="367664" y="2629154"/>
                </a:lnTo>
                <a:lnTo>
                  <a:pt x="371221" y="2627376"/>
                </a:lnTo>
                <a:lnTo>
                  <a:pt x="372363" y="2624074"/>
                </a:lnTo>
                <a:lnTo>
                  <a:pt x="384048" y="2587752"/>
                </a:lnTo>
                <a:lnTo>
                  <a:pt x="385190" y="2584450"/>
                </a:lnTo>
                <a:lnTo>
                  <a:pt x="383286" y="2580894"/>
                </a:lnTo>
                <a:lnTo>
                  <a:pt x="379984" y="2579751"/>
                </a:lnTo>
                <a:lnTo>
                  <a:pt x="376682" y="2578734"/>
                </a:lnTo>
                <a:close/>
              </a:path>
              <a:path w="1228725" h="3713479">
                <a:moveTo>
                  <a:pt x="349376" y="2663190"/>
                </a:moveTo>
                <a:lnTo>
                  <a:pt x="345821" y="2664968"/>
                </a:lnTo>
                <a:lnTo>
                  <a:pt x="344677" y="2668270"/>
                </a:lnTo>
                <a:lnTo>
                  <a:pt x="343535" y="2671699"/>
                </a:lnTo>
                <a:lnTo>
                  <a:pt x="345313" y="2675254"/>
                </a:lnTo>
                <a:lnTo>
                  <a:pt x="351916" y="2677541"/>
                </a:lnTo>
                <a:lnTo>
                  <a:pt x="355473" y="2675763"/>
                </a:lnTo>
                <a:lnTo>
                  <a:pt x="357759" y="2669158"/>
                </a:lnTo>
                <a:lnTo>
                  <a:pt x="355981" y="2665476"/>
                </a:lnTo>
                <a:lnTo>
                  <a:pt x="349376" y="2663190"/>
                </a:lnTo>
                <a:close/>
              </a:path>
              <a:path w="1228725" h="3713479">
                <a:moveTo>
                  <a:pt x="333628" y="2711577"/>
                </a:moveTo>
                <a:lnTo>
                  <a:pt x="330073" y="2713481"/>
                </a:lnTo>
                <a:lnTo>
                  <a:pt x="328929" y="2716783"/>
                </a:lnTo>
                <a:lnTo>
                  <a:pt x="317246" y="2752979"/>
                </a:lnTo>
                <a:lnTo>
                  <a:pt x="316102" y="2756407"/>
                </a:lnTo>
                <a:lnTo>
                  <a:pt x="318008" y="2759964"/>
                </a:lnTo>
                <a:lnTo>
                  <a:pt x="321310" y="2760979"/>
                </a:lnTo>
                <a:lnTo>
                  <a:pt x="324612" y="2762123"/>
                </a:lnTo>
                <a:lnTo>
                  <a:pt x="328167" y="2760218"/>
                </a:lnTo>
                <a:lnTo>
                  <a:pt x="329311" y="2756916"/>
                </a:lnTo>
                <a:lnTo>
                  <a:pt x="340995" y="2720721"/>
                </a:lnTo>
                <a:lnTo>
                  <a:pt x="342138" y="2717292"/>
                </a:lnTo>
                <a:lnTo>
                  <a:pt x="340233" y="2713735"/>
                </a:lnTo>
                <a:lnTo>
                  <a:pt x="336931" y="2712720"/>
                </a:lnTo>
                <a:lnTo>
                  <a:pt x="333628" y="2711577"/>
                </a:lnTo>
                <a:close/>
              </a:path>
              <a:path w="1228725" h="3713479">
                <a:moveTo>
                  <a:pt x="306324" y="2796158"/>
                </a:moveTo>
                <a:lnTo>
                  <a:pt x="302767" y="2797937"/>
                </a:lnTo>
                <a:lnTo>
                  <a:pt x="300482" y="2804541"/>
                </a:lnTo>
                <a:lnTo>
                  <a:pt x="302260" y="2808224"/>
                </a:lnTo>
                <a:lnTo>
                  <a:pt x="308863" y="2810509"/>
                </a:lnTo>
                <a:lnTo>
                  <a:pt x="312420" y="2808731"/>
                </a:lnTo>
                <a:lnTo>
                  <a:pt x="313563" y="2805429"/>
                </a:lnTo>
                <a:lnTo>
                  <a:pt x="314706" y="2802001"/>
                </a:lnTo>
                <a:lnTo>
                  <a:pt x="312927" y="2798445"/>
                </a:lnTo>
                <a:lnTo>
                  <a:pt x="306324" y="2796158"/>
                </a:lnTo>
                <a:close/>
              </a:path>
              <a:path w="1228725" h="3713479">
                <a:moveTo>
                  <a:pt x="290575" y="2844546"/>
                </a:moveTo>
                <a:lnTo>
                  <a:pt x="287020" y="2846324"/>
                </a:lnTo>
                <a:lnTo>
                  <a:pt x="285876" y="2849626"/>
                </a:lnTo>
                <a:lnTo>
                  <a:pt x="274192" y="2885948"/>
                </a:lnTo>
                <a:lnTo>
                  <a:pt x="273050" y="2889250"/>
                </a:lnTo>
                <a:lnTo>
                  <a:pt x="274954" y="2892805"/>
                </a:lnTo>
                <a:lnTo>
                  <a:pt x="278257" y="2893949"/>
                </a:lnTo>
                <a:lnTo>
                  <a:pt x="281559" y="2894965"/>
                </a:lnTo>
                <a:lnTo>
                  <a:pt x="285114" y="2893187"/>
                </a:lnTo>
                <a:lnTo>
                  <a:pt x="286258" y="2889884"/>
                </a:lnTo>
                <a:lnTo>
                  <a:pt x="297941" y="2853563"/>
                </a:lnTo>
                <a:lnTo>
                  <a:pt x="299085" y="2850260"/>
                </a:lnTo>
                <a:lnTo>
                  <a:pt x="297179" y="2846704"/>
                </a:lnTo>
                <a:lnTo>
                  <a:pt x="293877" y="2845562"/>
                </a:lnTo>
                <a:lnTo>
                  <a:pt x="290575" y="2844546"/>
                </a:lnTo>
                <a:close/>
              </a:path>
              <a:path w="1228725" h="3713479">
                <a:moveTo>
                  <a:pt x="263271" y="2929128"/>
                </a:moveTo>
                <a:lnTo>
                  <a:pt x="259714" y="2930779"/>
                </a:lnTo>
                <a:lnTo>
                  <a:pt x="258572" y="2934207"/>
                </a:lnTo>
                <a:lnTo>
                  <a:pt x="257428" y="2937509"/>
                </a:lnTo>
                <a:lnTo>
                  <a:pt x="259207" y="2941066"/>
                </a:lnTo>
                <a:lnTo>
                  <a:pt x="265811" y="2943352"/>
                </a:lnTo>
                <a:lnTo>
                  <a:pt x="269366" y="2941574"/>
                </a:lnTo>
                <a:lnTo>
                  <a:pt x="271652" y="2934970"/>
                </a:lnTo>
                <a:lnTo>
                  <a:pt x="269875" y="2931414"/>
                </a:lnTo>
                <a:lnTo>
                  <a:pt x="263271" y="2929128"/>
                </a:lnTo>
                <a:close/>
              </a:path>
              <a:path w="1228725" h="3713479">
                <a:moveTo>
                  <a:pt x="247523" y="2977388"/>
                </a:moveTo>
                <a:lnTo>
                  <a:pt x="243966" y="2979293"/>
                </a:lnTo>
                <a:lnTo>
                  <a:pt x="242824" y="2982595"/>
                </a:lnTo>
                <a:lnTo>
                  <a:pt x="231139" y="3018790"/>
                </a:lnTo>
                <a:lnTo>
                  <a:pt x="229997" y="3022219"/>
                </a:lnTo>
                <a:lnTo>
                  <a:pt x="231901" y="3025775"/>
                </a:lnTo>
                <a:lnTo>
                  <a:pt x="235203" y="3026791"/>
                </a:lnTo>
                <a:lnTo>
                  <a:pt x="238506" y="3027933"/>
                </a:lnTo>
                <a:lnTo>
                  <a:pt x="242062" y="3026155"/>
                </a:lnTo>
                <a:lnTo>
                  <a:pt x="243204" y="3022727"/>
                </a:lnTo>
                <a:lnTo>
                  <a:pt x="254888" y="2986531"/>
                </a:lnTo>
                <a:lnTo>
                  <a:pt x="256032" y="2983229"/>
                </a:lnTo>
                <a:lnTo>
                  <a:pt x="254253" y="2979547"/>
                </a:lnTo>
                <a:lnTo>
                  <a:pt x="250825" y="2978530"/>
                </a:lnTo>
                <a:lnTo>
                  <a:pt x="247523" y="2977388"/>
                </a:lnTo>
                <a:close/>
              </a:path>
              <a:path w="1228725" h="3713479">
                <a:moveTo>
                  <a:pt x="220217" y="3061970"/>
                </a:moveTo>
                <a:lnTo>
                  <a:pt x="216662" y="3063748"/>
                </a:lnTo>
                <a:lnTo>
                  <a:pt x="214375" y="3070352"/>
                </a:lnTo>
                <a:lnTo>
                  <a:pt x="216153" y="3074034"/>
                </a:lnTo>
                <a:lnTo>
                  <a:pt x="222758" y="3076321"/>
                </a:lnTo>
                <a:lnTo>
                  <a:pt x="226313" y="3074543"/>
                </a:lnTo>
                <a:lnTo>
                  <a:pt x="228600" y="3067939"/>
                </a:lnTo>
                <a:lnTo>
                  <a:pt x="226949" y="3064255"/>
                </a:lnTo>
                <a:lnTo>
                  <a:pt x="223520" y="3063113"/>
                </a:lnTo>
                <a:lnTo>
                  <a:pt x="220217" y="3061970"/>
                </a:lnTo>
                <a:close/>
              </a:path>
              <a:path w="1228725" h="3713479">
                <a:moveTo>
                  <a:pt x="204470" y="3110356"/>
                </a:moveTo>
                <a:lnTo>
                  <a:pt x="200913" y="3112134"/>
                </a:lnTo>
                <a:lnTo>
                  <a:pt x="199771" y="3115564"/>
                </a:lnTo>
                <a:lnTo>
                  <a:pt x="188087" y="3151758"/>
                </a:lnTo>
                <a:lnTo>
                  <a:pt x="186944" y="3155060"/>
                </a:lnTo>
                <a:lnTo>
                  <a:pt x="188849" y="3158744"/>
                </a:lnTo>
                <a:lnTo>
                  <a:pt x="192150" y="3159759"/>
                </a:lnTo>
                <a:lnTo>
                  <a:pt x="195452" y="3160903"/>
                </a:lnTo>
                <a:lnTo>
                  <a:pt x="199009" y="3158998"/>
                </a:lnTo>
                <a:lnTo>
                  <a:pt x="200151" y="3155696"/>
                </a:lnTo>
                <a:lnTo>
                  <a:pt x="211836" y="3119374"/>
                </a:lnTo>
                <a:lnTo>
                  <a:pt x="212978" y="3116072"/>
                </a:lnTo>
                <a:lnTo>
                  <a:pt x="211200" y="3112516"/>
                </a:lnTo>
                <a:lnTo>
                  <a:pt x="207772" y="3111373"/>
                </a:lnTo>
                <a:lnTo>
                  <a:pt x="204470" y="3110356"/>
                </a:lnTo>
                <a:close/>
              </a:path>
              <a:path w="1228725" h="3713479">
                <a:moveTo>
                  <a:pt x="177164" y="3194939"/>
                </a:moveTo>
                <a:lnTo>
                  <a:pt x="173609" y="3196717"/>
                </a:lnTo>
                <a:lnTo>
                  <a:pt x="171323" y="3203321"/>
                </a:lnTo>
                <a:lnTo>
                  <a:pt x="173100" y="3206877"/>
                </a:lnTo>
                <a:lnTo>
                  <a:pt x="179704" y="3209163"/>
                </a:lnTo>
                <a:lnTo>
                  <a:pt x="183261" y="3207384"/>
                </a:lnTo>
                <a:lnTo>
                  <a:pt x="185547" y="3200780"/>
                </a:lnTo>
                <a:lnTo>
                  <a:pt x="183896" y="3197225"/>
                </a:lnTo>
                <a:lnTo>
                  <a:pt x="180466" y="3196081"/>
                </a:lnTo>
                <a:lnTo>
                  <a:pt x="177164" y="3194939"/>
                </a:lnTo>
                <a:close/>
              </a:path>
              <a:path w="1228725" h="3713479">
                <a:moveTo>
                  <a:pt x="161416" y="3243326"/>
                </a:moveTo>
                <a:lnTo>
                  <a:pt x="157861" y="3245104"/>
                </a:lnTo>
                <a:lnTo>
                  <a:pt x="156717" y="3248406"/>
                </a:lnTo>
                <a:lnTo>
                  <a:pt x="145034" y="3284728"/>
                </a:lnTo>
                <a:lnTo>
                  <a:pt x="143890" y="3288029"/>
                </a:lnTo>
                <a:lnTo>
                  <a:pt x="145796" y="3291586"/>
                </a:lnTo>
                <a:lnTo>
                  <a:pt x="149098" y="3292729"/>
                </a:lnTo>
                <a:lnTo>
                  <a:pt x="152400" y="3293745"/>
                </a:lnTo>
                <a:lnTo>
                  <a:pt x="156083" y="3291966"/>
                </a:lnTo>
                <a:lnTo>
                  <a:pt x="157099" y="3288538"/>
                </a:lnTo>
                <a:lnTo>
                  <a:pt x="168783" y="3252343"/>
                </a:lnTo>
                <a:lnTo>
                  <a:pt x="169925" y="3249041"/>
                </a:lnTo>
                <a:lnTo>
                  <a:pt x="168148" y="3245485"/>
                </a:lnTo>
                <a:lnTo>
                  <a:pt x="164719" y="3244341"/>
                </a:lnTo>
                <a:lnTo>
                  <a:pt x="161416" y="3243326"/>
                </a:lnTo>
                <a:close/>
              </a:path>
              <a:path w="1228725" h="3713479">
                <a:moveTo>
                  <a:pt x="134112" y="3327781"/>
                </a:moveTo>
                <a:lnTo>
                  <a:pt x="130556" y="3329559"/>
                </a:lnTo>
                <a:lnTo>
                  <a:pt x="129412" y="3332861"/>
                </a:lnTo>
                <a:lnTo>
                  <a:pt x="128270" y="3336290"/>
                </a:lnTo>
                <a:lnTo>
                  <a:pt x="130048" y="3339846"/>
                </a:lnTo>
                <a:lnTo>
                  <a:pt x="136651" y="3342132"/>
                </a:lnTo>
                <a:lnTo>
                  <a:pt x="140335" y="3340354"/>
                </a:lnTo>
                <a:lnTo>
                  <a:pt x="141350" y="3337052"/>
                </a:lnTo>
                <a:lnTo>
                  <a:pt x="142494" y="3333750"/>
                </a:lnTo>
                <a:lnTo>
                  <a:pt x="140842" y="3330066"/>
                </a:lnTo>
                <a:lnTo>
                  <a:pt x="137413" y="3328924"/>
                </a:lnTo>
                <a:lnTo>
                  <a:pt x="134112" y="3327781"/>
                </a:lnTo>
                <a:close/>
              </a:path>
              <a:path w="1228725" h="3713479">
                <a:moveTo>
                  <a:pt x="118363" y="3376168"/>
                </a:moveTo>
                <a:lnTo>
                  <a:pt x="114808" y="3378073"/>
                </a:lnTo>
                <a:lnTo>
                  <a:pt x="113664" y="3381375"/>
                </a:lnTo>
                <a:lnTo>
                  <a:pt x="101981" y="3417570"/>
                </a:lnTo>
                <a:lnTo>
                  <a:pt x="100837" y="3420872"/>
                </a:lnTo>
                <a:lnTo>
                  <a:pt x="102742" y="3424554"/>
                </a:lnTo>
                <a:lnTo>
                  <a:pt x="106045" y="3425571"/>
                </a:lnTo>
                <a:lnTo>
                  <a:pt x="109347" y="3426714"/>
                </a:lnTo>
                <a:lnTo>
                  <a:pt x="113029" y="3424809"/>
                </a:lnTo>
                <a:lnTo>
                  <a:pt x="114046" y="3421507"/>
                </a:lnTo>
                <a:lnTo>
                  <a:pt x="125857" y="3385312"/>
                </a:lnTo>
                <a:lnTo>
                  <a:pt x="126873" y="3381883"/>
                </a:lnTo>
                <a:lnTo>
                  <a:pt x="125095" y="3378327"/>
                </a:lnTo>
                <a:lnTo>
                  <a:pt x="121665" y="3377311"/>
                </a:lnTo>
                <a:lnTo>
                  <a:pt x="118363" y="3376168"/>
                </a:lnTo>
                <a:close/>
              </a:path>
              <a:path w="1228725" h="3713479">
                <a:moveTo>
                  <a:pt x="91059" y="3460750"/>
                </a:moveTo>
                <a:lnTo>
                  <a:pt x="87502" y="3462528"/>
                </a:lnTo>
                <a:lnTo>
                  <a:pt x="85216" y="3469132"/>
                </a:lnTo>
                <a:lnTo>
                  <a:pt x="86995" y="3472815"/>
                </a:lnTo>
                <a:lnTo>
                  <a:pt x="93599" y="3475101"/>
                </a:lnTo>
                <a:lnTo>
                  <a:pt x="97282" y="3473323"/>
                </a:lnTo>
                <a:lnTo>
                  <a:pt x="98425" y="3470021"/>
                </a:lnTo>
                <a:lnTo>
                  <a:pt x="99567" y="3466591"/>
                </a:lnTo>
                <a:lnTo>
                  <a:pt x="97789" y="3463036"/>
                </a:lnTo>
                <a:lnTo>
                  <a:pt x="94487" y="3461893"/>
                </a:lnTo>
                <a:lnTo>
                  <a:pt x="91059" y="3460750"/>
                </a:lnTo>
                <a:close/>
              </a:path>
              <a:path w="1228725" h="3713479">
                <a:moveTo>
                  <a:pt x="75311" y="3509137"/>
                </a:moveTo>
                <a:lnTo>
                  <a:pt x="71754" y="3510915"/>
                </a:lnTo>
                <a:lnTo>
                  <a:pt x="70612" y="3514216"/>
                </a:lnTo>
                <a:lnTo>
                  <a:pt x="58927" y="3550539"/>
                </a:lnTo>
                <a:lnTo>
                  <a:pt x="57785" y="3553841"/>
                </a:lnTo>
                <a:lnTo>
                  <a:pt x="59689" y="3557397"/>
                </a:lnTo>
                <a:lnTo>
                  <a:pt x="62991" y="3558540"/>
                </a:lnTo>
                <a:lnTo>
                  <a:pt x="66294" y="3559556"/>
                </a:lnTo>
                <a:lnTo>
                  <a:pt x="69976" y="3557778"/>
                </a:lnTo>
                <a:lnTo>
                  <a:pt x="70992" y="3554476"/>
                </a:lnTo>
                <a:lnTo>
                  <a:pt x="82803" y="3518154"/>
                </a:lnTo>
                <a:lnTo>
                  <a:pt x="83820" y="3514852"/>
                </a:lnTo>
                <a:lnTo>
                  <a:pt x="82041" y="3511296"/>
                </a:lnTo>
                <a:lnTo>
                  <a:pt x="78612" y="3510153"/>
                </a:lnTo>
                <a:lnTo>
                  <a:pt x="75311" y="3509137"/>
                </a:lnTo>
                <a:close/>
              </a:path>
              <a:path w="1228725" h="3713479">
                <a:moveTo>
                  <a:pt x="48006" y="3593719"/>
                </a:moveTo>
                <a:lnTo>
                  <a:pt x="44450" y="3595370"/>
                </a:lnTo>
                <a:lnTo>
                  <a:pt x="43307" y="3598799"/>
                </a:lnTo>
                <a:lnTo>
                  <a:pt x="42163" y="3602101"/>
                </a:lnTo>
                <a:lnTo>
                  <a:pt x="43941" y="3605657"/>
                </a:lnTo>
                <a:lnTo>
                  <a:pt x="50546" y="3607943"/>
                </a:lnTo>
                <a:lnTo>
                  <a:pt x="54228" y="3606165"/>
                </a:lnTo>
                <a:lnTo>
                  <a:pt x="56514" y="3599561"/>
                </a:lnTo>
                <a:lnTo>
                  <a:pt x="54737" y="3595878"/>
                </a:lnTo>
                <a:lnTo>
                  <a:pt x="51435" y="3594735"/>
                </a:lnTo>
                <a:lnTo>
                  <a:pt x="48006" y="3593719"/>
                </a:lnTo>
                <a:close/>
              </a:path>
              <a:path w="1228725" h="3713479">
                <a:moveTo>
                  <a:pt x="0" y="3629279"/>
                </a:moveTo>
                <a:lnTo>
                  <a:pt x="12826" y="3713479"/>
                </a:lnTo>
                <a:lnTo>
                  <a:pt x="65274" y="3660140"/>
                </a:lnTo>
                <a:lnTo>
                  <a:pt x="33782" y="3660140"/>
                </a:lnTo>
                <a:lnTo>
                  <a:pt x="30479" y="3659124"/>
                </a:lnTo>
                <a:lnTo>
                  <a:pt x="27050" y="3657981"/>
                </a:lnTo>
                <a:lnTo>
                  <a:pt x="25273" y="3654425"/>
                </a:lnTo>
                <a:lnTo>
                  <a:pt x="26288" y="3651123"/>
                </a:lnTo>
                <a:lnTo>
                  <a:pt x="27559" y="3647186"/>
                </a:lnTo>
                <a:lnTo>
                  <a:pt x="28701" y="3643884"/>
                </a:lnTo>
                <a:lnTo>
                  <a:pt x="32258" y="3641979"/>
                </a:lnTo>
                <a:lnTo>
                  <a:pt x="39198" y="3641979"/>
                </a:lnTo>
                <a:lnTo>
                  <a:pt x="0" y="3629279"/>
                </a:lnTo>
                <a:close/>
              </a:path>
              <a:path w="1228725" h="3713479">
                <a:moveTo>
                  <a:pt x="32258" y="3641979"/>
                </a:moveTo>
                <a:lnTo>
                  <a:pt x="28701" y="3643884"/>
                </a:lnTo>
                <a:lnTo>
                  <a:pt x="27559" y="3647186"/>
                </a:lnTo>
                <a:lnTo>
                  <a:pt x="26288" y="3651123"/>
                </a:lnTo>
                <a:lnTo>
                  <a:pt x="25273" y="3654425"/>
                </a:lnTo>
                <a:lnTo>
                  <a:pt x="27050" y="3657981"/>
                </a:lnTo>
                <a:lnTo>
                  <a:pt x="30479" y="3659124"/>
                </a:lnTo>
                <a:lnTo>
                  <a:pt x="33782" y="3660140"/>
                </a:lnTo>
                <a:lnTo>
                  <a:pt x="37337" y="3658362"/>
                </a:lnTo>
                <a:lnTo>
                  <a:pt x="38481" y="3655060"/>
                </a:lnTo>
                <a:lnTo>
                  <a:pt x="39750" y="3651123"/>
                </a:lnTo>
                <a:lnTo>
                  <a:pt x="40766" y="3647821"/>
                </a:lnTo>
                <a:lnTo>
                  <a:pt x="38988" y="3644138"/>
                </a:lnTo>
                <a:lnTo>
                  <a:pt x="35560" y="3643122"/>
                </a:lnTo>
                <a:lnTo>
                  <a:pt x="32258" y="3641979"/>
                </a:lnTo>
                <a:close/>
              </a:path>
              <a:path w="1228725" h="3713479">
                <a:moveTo>
                  <a:pt x="39198" y="3641979"/>
                </a:moveTo>
                <a:lnTo>
                  <a:pt x="32258" y="3641979"/>
                </a:lnTo>
                <a:lnTo>
                  <a:pt x="35560" y="3643122"/>
                </a:lnTo>
                <a:lnTo>
                  <a:pt x="38988" y="3644138"/>
                </a:lnTo>
                <a:lnTo>
                  <a:pt x="40766" y="3647821"/>
                </a:lnTo>
                <a:lnTo>
                  <a:pt x="39750" y="3651123"/>
                </a:lnTo>
                <a:lnTo>
                  <a:pt x="38481" y="3655060"/>
                </a:lnTo>
                <a:lnTo>
                  <a:pt x="37337" y="3658362"/>
                </a:lnTo>
                <a:lnTo>
                  <a:pt x="33782" y="3660140"/>
                </a:lnTo>
                <a:lnTo>
                  <a:pt x="65274" y="3660140"/>
                </a:lnTo>
                <a:lnTo>
                  <a:pt x="72516"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94" name="Graphic 442">
            <a:extLst>
              <a:ext uri="{FF2B5EF4-FFF2-40B4-BE49-F238E27FC236}">
                <a16:creationId xmlns:a16="http://schemas.microsoft.com/office/drawing/2014/main" id="{00000000-0008-0000-1000-00005E000000}"/>
              </a:ext>
            </a:extLst>
          </xdr:cNvPr>
          <xdr:cNvSpPr/>
        </xdr:nvSpPr>
        <xdr:spPr>
          <a:xfrm>
            <a:off x="1867535" y="1539239"/>
            <a:ext cx="48260" cy="45085"/>
          </a:xfrm>
          <a:custGeom>
            <a:avLst/>
            <a:gdLst/>
            <a:ahLst/>
            <a:cxnLst/>
            <a:rect l="l" t="t" r="r" b="b"/>
            <a:pathLst>
              <a:path w="48260" h="45085">
                <a:moveTo>
                  <a:pt x="24130" y="0"/>
                </a:moveTo>
                <a:lnTo>
                  <a:pt x="14733" y="1762"/>
                </a:lnTo>
                <a:lnTo>
                  <a:pt x="7064" y="6572"/>
                </a:lnTo>
                <a:lnTo>
                  <a:pt x="1895" y="13715"/>
                </a:lnTo>
                <a:lnTo>
                  <a:pt x="0" y="22478"/>
                </a:lnTo>
                <a:lnTo>
                  <a:pt x="1895" y="31315"/>
                </a:lnTo>
                <a:lnTo>
                  <a:pt x="7064" y="38496"/>
                </a:lnTo>
                <a:lnTo>
                  <a:pt x="14733" y="43320"/>
                </a:lnTo>
                <a:lnTo>
                  <a:pt x="24130" y="45084"/>
                </a:lnTo>
                <a:lnTo>
                  <a:pt x="33526" y="43320"/>
                </a:lnTo>
                <a:lnTo>
                  <a:pt x="41195" y="38496"/>
                </a:lnTo>
                <a:lnTo>
                  <a:pt x="46364" y="31315"/>
                </a:lnTo>
                <a:lnTo>
                  <a:pt x="48260" y="22478"/>
                </a:lnTo>
                <a:lnTo>
                  <a:pt x="46364" y="13715"/>
                </a:lnTo>
                <a:lnTo>
                  <a:pt x="41195" y="6572"/>
                </a:lnTo>
                <a:lnTo>
                  <a:pt x="33526" y="1762"/>
                </a:lnTo>
                <a:lnTo>
                  <a:pt x="2413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5" name="Image 443">
            <a:extLst>
              <a:ext uri="{FF2B5EF4-FFF2-40B4-BE49-F238E27FC236}">
                <a16:creationId xmlns:a16="http://schemas.microsoft.com/office/drawing/2014/main" id="{00000000-0008-0000-1000-00005F000000}"/>
              </a:ext>
            </a:extLst>
          </xdr:cNvPr>
          <xdr:cNvPicPr/>
        </xdr:nvPicPr>
        <xdr:blipFill>
          <a:blip xmlns:r="http://schemas.openxmlformats.org/officeDocument/2006/relationships" r:embed="rId14" cstate="print"/>
          <a:stretch>
            <a:fillRect/>
          </a:stretch>
        </xdr:blipFill>
        <xdr:spPr>
          <a:xfrm>
            <a:off x="1854835" y="1513839"/>
            <a:ext cx="48260" cy="45084"/>
          </a:xfrm>
          <a:prstGeom prst="rect">
            <a:avLst/>
          </a:prstGeom>
        </xdr:spPr>
      </xdr:pic>
      <xdr:sp macro="" textlink="">
        <xdr:nvSpPr>
          <xdr:cNvPr id="96" name="Graphic 444">
            <a:extLst>
              <a:ext uri="{FF2B5EF4-FFF2-40B4-BE49-F238E27FC236}">
                <a16:creationId xmlns:a16="http://schemas.microsoft.com/office/drawing/2014/main" id="{00000000-0008-0000-1000-000060000000}"/>
              </a:ext>
            </a:extLst>
          </xdr:cNvPr>
          <xdr:cNvSpPr/>
        </xdr:nvSpPr>
        <xdr:spPr>
          <a:xfrm>
            <a:off x="1854835" y="1513839"/>
            <a:ext cx="48260" cy="45085"/>
          </a:xfrm>
          <a:custGeom>
            <a:avLst/>
            <a:gdLst/>
            <a:ahLst/>
            <a:cxnLst/>
            <a:rect l="l" t="t" r="r" b="b"/>
            <a:pathLst>
              <a:path w="48260" h="45085">
                <a:moveTo>
                  <a:pt x="24130" y="0"/>
                </a:moveTo>
                <a:lnTo>
                  <a:pt x="14733" y="1762"/>
                </a:lnTo>
                <a:lnTo>
                  <a:pt x="7064" y="6572"/>
                </a:lnTo>
                <a:lnTo>
                  <a:pt x="1895" y="13715"/>
                </a:lnTo>
                <a:lnTo>
                  <a:pt x="0" y="22478"/>
                </a:lnTo>
                <a:lnTo>
                  <a:pt x="1895" y="31315"/>
                </a:lnTo>
                <a:lnTo>
                  <a:pt x="7064" y="38496"/>
                </a:lnTo>
                <a:lnTo>
                  <a:pt x="14733" y="43320"/>
                </a:lnTo>
                <a:lnTo>
                  <a:pt x="24130" y="45084"/>
                </a:lnTo>
                <a:lnTo>
                  <a:pt x="33526" y="43320"/>
                </a:lnTo>
                <a:lnTo>
                  <a:pt x="41195" y="38496"/>
                </a:lnTo>
                <a:lnTo>
                  <a:pt x="46364" y="31315"/>
                </a:lnTo>
                <a:lnTo>
                  <a:pt x="48260" y="22478"/>
                </a:lnTo>
                <a:lnTo>
                  <a:pt x="46364" y="13715"/>
                </a:lnTo>
                <a:lnTo>
                  <a:pt x="41195" y="6572"/>
                </a:lnTo>
                <a:lnTo>
                  <a:pt x="33526" y="1762"/>
                </a:lnTo>
                <a:lnTo>
                  <a:pt x="24130"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7" name="Graphic 445">
            <a:extLst>
              <a:ext uri="{FF2B5EF4-FFF2-40B4-BE49-F238E27FC236}">
                <a16:creationId xmlns:a16="http://schemas.microsoft.com/office/drawing/2014/main" id="{00000000-0008-0000-1000-000061000000}"/>
              </a:ext>
            </a:extLst>
          </xdr:cNvPr>
          <xdr:cNvSpPr/>
        </xdr:nvSpPr>
        <xdr:spPr>
          <a:xfrm>
            <a:off x="1487805" y="141731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8" name="Graphic 446">
            <a:extLst>
              <a:ext uri="{FF2B5EF4-FFF2-40B4-BE49-F238E27FC236}">
                <a16:creationId xmlns:a16="http://schemas.microsoft.com/office/drawing/2014/main" id="{00000000-0008-0000-1000-000062000000}"/>
              </a:ext>
            </a:extLst>
          </xdr:cNvPr>
          <xdr:cNvSpPr/>
        </xdr:nvSpPr>
        <xdr:spPr>
          <a:xfrm>
            <a:off x="1838325" y="1530350"/>
            <a:ext cx="76200" cy="2352675"/>
          </a:xfrm>
          <a:custGeom>
            <a:avLst/>
            <a:gdLst/>
            <a:ahLst/>
            <a:cxnLst/>
            <a:rect l="l" t="t" r="r" b="b"/>
            <a:pathLst>
              <a:path w="76200" h="2352675">
                <a:moveTo>
                  <a:pt x="31746" y="2276475"/>
                </a:moveTo>
                <a:lnTo>
                  <a:pt x="0" y="2276475"/>
                </a:lnTo>
                <a:lnTo>
                  <a:pt x="38100" y="2352675"/>
                </a:lnTo>
                <a:lnTo>
                  <a:pt x="69850" y="2289175"/>
                </a:lnTo>
                <a:lnTo>
                  <a:pt x="31750" y="2289175"/>
                </a:lnTo>
                <a:lnTo>
                  <a:pt x="31746" y="2276475"/>
                </a:lnTo>
                <a:close/>
              </a:path>
              <a:path w="76200" h="2352675">
                <a:moveTo>
                  <a:pt x="43814" y="0"/>
                </a:moveTo>
                <a:lnTo>
                  <a:pt x="31114" y="0"/>
                </a:lnTo>
                <a:lnTo>
                  <a:pt x="31750" y="2289175"/>
                </a:lnTo>
                <a:lnTo>
                  <a:pt x="44450" y="2289175"/>
                </a:lnTo>
                <a:lnTo>
                  <a:pt x="43814" y="0"/>
                </a:lnTo>
                <a:close/>
              </a:path>
              <a:path w="76200" h="2352675">
                <a:moveTo>
                  <a:pt x="76200" y="2276475"/>
                </a:moveTo>
                <a:lnTo>
                  <a:pt x="44446" y="2276475"/>
                </a:lnTo>
                <a:lnTo>
                  <a:pt x="44450" y="2289175"/>
                </a:lnTo>
                <a:lnTo>
                  <a:pt x="69850" y="2289175"/>
                </a:lnTo>
                <a:lnTo>
                  <a:pt x="76200" y="2276475"/>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99" name="Graphic 447">
            <a:extLst>
              <a:ext uri="{FF2B5EF4-FFF2-40B4-BE49-F238E27FC236}">
                <a16:creationId xmlns:a16="http://schemas.microsoft.com/office/drawing/2014/main" id="{00000000-0008-0000-1000-000063000000}"/>
              </a:ext>
            </a:extLst>
          </xdr:cNvPr>
          <xdr:cNvSpPr/>
        </xdr:nvSpPr>
        <xdr:spPr>
          <a:xfrm>
            <a:off x="1354455" y="0"/>
            <a:ext cx="923925" cy="1828800"/>
          </a:xfrm>
          <a:custGeom>
            <a:avLst/>
            <a:gdLst/>
            <a:ahLst/>
            <a:cxnLst/>
            <a:rect l="l" t="t" r="r" b="b"/>
            <a:pathLst>
              <a:path w="923925" h="1828800">
                <a:moveTo>
                  <a:pt x="467995" y="0"/>
                </a:moveTo>
                <a:lnTo>
                  <a:pt x="0" y="0"/>
                </a:lnTo>
                <a:lnTo>
                  <a:pt x="0" y="246380"/>
                </a:lnTo>
                <a:lnTo>
                  <a:pt x="467995" y="246380"/>
                </a:lnTo>
                <a:lnTo>
                  <a:pt x="467995" y="0"/>
                </a:lnTo>
                <a:close/>
              </a:path>
              <a:path w="923925" h="1828800">
                <a:moveTo>
                  <a:pt x="923925" y="1582420"/>
                </a:moveTo>
                <a:lnTo>
                  <a:pt x="641985" y="1582420"/>
                </a:lnTo>
                <a:lnTo>
                  <a:pt x="641985" y="1828800"/>
                </a:lnTo>
                <a:lnTo>
                  <a:pt x="923925" y="1828800"/>
                </a:lnTo>
                <a:lnTo>
                  <a:pt x="923925" y="158242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0" name="Graphic 448">
            <a:extLst>
              <a:ext uri="{FF2B5EF4-FFF2-40B4-BE49-F238E27FC236}">
                <a16:creationId xmlns:a16="http://schemas.microsoft.com/office/drawing/2014/main" id="{00000000-0008-0000-1000-000064000000}"/>
              </a:ext>
            </a:extLst>
          </xdr:cNvPr>
          <xdr:cNvSpPr/>
        </xdr:nvSpPr>
        <xdr:spPr>
          <a:xfrm>
            <a:off x="1835785" y="120650"/>
            <a:ext cx="76200" cy="2354580"/>
          </a:xfrm>
          <a:custGeom>
            <a:avLst/>
            <a:gdLst/>
            <a:ahLst/>
            <a:cxnLst/>
            <a:rect l="l" t="t" r="r" b="b"/>
            <a:pathLst>
              <a:path w="76200" h="2354580">
                <a:moveTo>
                  <a:pt x="44450" y="63500"/>
                </a:moveTo>
                <a:lnTo>
                  <a:pt x="31750" y="63500"/>
                </a:lnTo>
                <a:lnTo>
                  <a:pt x="31115" y="2354579"/>
                </a:lnTo>
                <a:lnTo>
                  <a:pt x="43815" y="2354579"/>
                </a:lnTo>
                <a:lnTo>
                  <a:pt x="44450" y="63500"/>
                </a:lnTo>
                <a:close/>
              </a:path>
              <a:path w="76200" h="2354580">
                <a:moveTo>
                  <a:pt x="38100" y="0"/>
                </a:moveTo>
                <a:lnTo>
                  <a:pt x="0" y="76200"/>
                </a:lnTo>
                <a:lnTo>
                  <a:pt x="31746" y="76200"/>
                </a:lnTo>
                <a:lnTo>
                  <a:pt x="31750" y="63500"/>
                </a:lnTo>
                <a:lnTo>
                  <a:pt x="69850" y="63500"/>
                </a:lnTo>
                <a:lnTo>
                  <a:pt x="38100" y="0"/>
                </a:lnTo>
                <a:close/>
              </a:path>
              <a:path w="76200" h="2354580">
                <a:moveTo>
                  <a:pt x="69850" y="63500"/>
                </a:moveTo>
                <a:lnTo>
                  <a:pt x="44450" y="63500"/>
                </a:lnTo>
                <a:lnTo>
                  <a:pt x="44446"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101" name="Graphic 449">
            <a:extLst>
              <a:ext uri="{FF2B5EF4-FFF2-40B4-BE49-F238E27FC236}">
                <a16:creationId xmlns:a16="http://schemas.microsoft.com/office/drawing/2014/main" id="{00000000-0008-0000-1000-000065000000}"/>
              </a:ext>
            </a:extLst>
          </xdr:cNvPr>
          <xdr:cNvSpPr/>
        </xdr:nvSpPr>
        <xdr:spPr>
          <a:xfrm>
            <a:off x="2334260" y="225425"/>
            <a:ext cx="467995" cy="246379"/>
          </a:xfrm>
          <a:custGeom>
            <a:avLst/>
            <a:gdLst/>
            <a:ahLst/>
            <a:cxnLst/>
            <a:rect l="l" t="t" r="r" b="b"/>
            <a:pathLst>
              <a:path w="467995" h="246379">
                <a:moveTo>
                  <a:pt x="467995" y="0"/>
                </a:moveTo>
                <a:lnTo>
                  <a:pt x="0" y="0"/>
                </a:lnTo>
                <a:lnTo>
                  <a:pt x="0" y="246379"/>
                </a:lnTo>
                <a:lnTo>
                  <a:pt x="467995" y="246379"/>
                </a:lnTo>
                <a:lnTo>
                  <a:pt x="46799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2" name="Textbox 450">
            <a:extLst>
              <a:ext uri="{FF2B5EF4-FFF2-40B4-BE49-F238E27FC236}">
                <a16:creationId xmlns:a16="http://schemas.microsoft.com/office/drawing/2014/main" id="{00000000-0008-0000-1000-000066000000}"/>
              </a:ext>
            </a:extLst>
          </xdr:cNvPr>
          <xdr:cNvSpPr txBox="1"/>
        </xdr:nvSpPr>
        <xdr:spPr>
          <a:xfrm>
            <a:off x="1446022" y="73278"/>
            <a:ext cx="286385" cy="140335"/>
          </a:xfrm>
          <a:prstGeom prst="rect">
            <a:avLst/>
          </a:prstGeom>
        </xdr:spPr>
        <xdr:txBody>
          <a:bodyPr wrap="square" lIns="0" tIns="0" rIns="0" bIns="0" rtlCol="0">
            <a:noAutofit/>
          </a:bodyPr>
          <a:lstStyle/>
          <a:p>
            <a:pPr>
              <a:lnSpc>
                <a:spcPts val="1060"/>
              </a:lnSpc>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sp macro="" textlink="">
        <xdr:nvSpPr>
          <xdr:cNvPr id="103" name="Textbox 451">
            <a:extLst>
              <a:ext uri="{FF2B5EF4-FFF2-40B4-BE49-F238E27FC236}">
                <a16:creationId xmlns:a16="http://schemas.microsoft.com/office/drawing/2014/main" id="{00000000-0008-0000-1000-000067000000}"/>
              </a:ext>
            </a:extLst>
          </xdr:cNvPr>
          <xdr:cNvSpPr txBox="1"/>
        </xdr:nvSpPr>
        <xdr:spPr>
          <a:xfrm>
            <a:off x="2426207" y="299084"/>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104" name="Textbox 452">
            <a:extLst>
              <a:ext uri="{FF2B5EF4-FFF2-40B4-BE49-F238E27FC236}">
                <a16:creationId xmlns:a16="http://schemas.microsoft.com/office/drawing/2014/main" id="{00000000-0008-0000-1000-000068000000}"/>
              </a:ext>
            </a:extLst>
          </xdr:cNvPr>
          <xdr:cNvSpPr txBox="1"/>
        </xdr:nvSpPr>
        <xdr:spPr>
          <a:xfrm>
            <a:off x="1591055" y="1490852"/>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105" name="Textbox 453">
            <a:extLst>
              <a:ext uri="{FF2B5EF4-FFF2-40B4-BE49-F238E27FC236}">
                <a16:creationId xmlns:a16="http://schemas.microsoft.com/office/drawing/2014/main" id="{00000000-0008-0000-1000-000069000000}"/>
              </a:ext>
            </a:extLst>
          </xdr:cNvPr>
          <xdr:cNvSpPr txBox="1"/>
        </xdr:nvSpPr>
        <xdr:spPr>
          <a:xfrm>
            <a:off x="2066544" y="1655445"/>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106" name="Textbox 454">
            <a:extLst>
              <a:ext uri="{FF2B5EF4-FFF2-40B4-BE49-F238E27FC236}">
                <a16:creationId xmlns:a16="http://schemas.microsoft.com/office/drawing/2014/main" id="{00000000-0008-0000-1000-00006A000000}"/>
              </a:ext>
            </a:extLst>
          </xdr:cNvPr>
          <xdr:cNvSpPr txBox="1"/>
        </xdr:nvSpPr>
        <xdr:spPr>
          <a:xfrm>
            <a:off x="293877" y="1812417"/>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107" name="Textbox 455">
            <a:extLst>
              <a:ext uri="{FF2B5EF4-FFF2-40B4-BE49-F238E27FC236}">
                <a16:creationId xmlns:a16="http://schemas.microsoft.com/office/drawing/2014/main" id="{00000000-0008-0000-1000-00006B000000}"/>
              </a:ext>
            </a:extLst>
          </xdr:cNvPr>
          <xdr:cNvSpPr txBox="1"/>
        </xdr:nvSpPr>
        <xdr:spPr>
          <a:xfrm>
            <a:off x="3184017" y="1812417"/>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108" name="Textbox 456">
            <a:extLst>
              <a:ext uri="{FF2B5EF4-FFF2-40B4-BE49-F238E27FC236}">
                <a16:creationId xmlns:a16="http://schemas.microsoft.com/office/drawing/2014/main" id="{00000000-0008-0000-1000-00006C000000}"/>
              </a:ext>
            </a:extLst>
          </xdr:cNvPr>
          <xdr:cNvSpPr txBox="1"/>
        </xdr:nvSpPr>
        <xdr:spPr>
          <a:xfrm>
            <a:off x="1319530" y="2391917"/>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109" name="Textbox 457">
            <a:extLst>
              <a:ext uri="{FF2B5EF4-FFF2-40B4-BE49-F238E27FC236}">
                <a16:creationId xmlns:a16="http://schemas.microsoft.com/office/drawing/2014/main" id="{00000000-0008-0000-1000-00006D000000}"/>
              </a:ext>
            </a:extLst>
          </xdr:cNvPr>
          <xdr:cNvSpPr txBox="1"/>
        </xdr:nvSpPr>
        <xdr:spPr>
          <a:xfrm>
            <a:off x="1763267" y="2637282"/>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320040</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SpPr/>
      </xdr:nvSpPr>
      <xdr:spPr>
        <a:xfrm>
          <a:off x="0" y="0"/>
          <a:ext cx="70104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19</xdr:col>
      <xdr:colOff>533400</xdr:colOff>
      <xdr:row>6</xdr:row>
      <xdr:rowOff>60960</xdr:rowOff>
    </xdr:from>
    <xdr:to>
      <xdr:col>25</xdr:col>
      <xdr:colOff>139065</xdr:colOff>
      <xdr:row>23</xdr:row>
      <xdr:rowOff>151765</xdr:rowOff>
    </xdr:to>
    <xdr:grpSp>
      <xdr:nvGrpSpPr>
        <xdr:cNvPr id="3" name="Group 2">
          <a:extLst>
            <a:ext uri="{FF2B5EF4-FFF2-40B4-BE49-F238E27FC236}">
              <a16:creationId xmlns:a16="http://schemas.microsoft.com/office/drawing/2014/main" id="{00000000-0008-0000-1100-000003000000}"/>
            </a:ext>
          </a:extLst>
        </xdr:cNvPr>
        <xdr:cNvGrpSpPr>
          <a:grpSpLocks/>
        </xdr:cNvGrpSpPr>
      </xdr:nvGrpSpPr>
      <xdr:grpSpPr>
        <a:xfrm>
          <a:off x="9281160" y="1295400"/>
          <a:ext cx="3263265" cy="3199765"/>
          <a:chOff x="0" y="0"/>
          <a:chExt cx="4581525" cy="4342765"/>
        </a:xfrm>
      </xdr:grpSpPr>
      <xdr:sp macro="" textlink="">
        <xdr:nvSpPr>
          <xdr:cNvPr id="4" name="Graphic 1358">
            <a:extLst>
              <a:ext uri="{FF2B5EF4-FFF2-40B4-BE49-F238E27FC236}">
                <a16:creationId xmlns:a16="http://schemas.microsoft.com/office/drawing/2014/main" id="{00000000-0008-0000-1100-000004000000}"/>
              </a:ext>
            </a:extLst>
          </xdr:cNvPr>
          <xdr:cNvSpPr/>
        </xdr:nvSpPr>
        <xdr:spPr>
          <a:xfrm>
            <a:off x="461619" y="324789"/>
            <a:ext cx="3620770" cy="3113405"/>
          </a:xfrm>
          <a:custGeom>
            <a:avLst/>
            <a:gdLst/>
            <a:ahLst/>
            <a:cxnLst/>
            <a:rect l="l" t="t" r="r" b="b"/>
            <a:pathLst>
              <a:path w="3620770" h="3113405">
                <a:moveTo>
                  <a:pt x="1056157" y="22047"/>
                </a:moveTo>
                <a:lnTo>
                  <a:pt x="1011001" y="9318"/>
                </a:lnTo>
                <a:lnTo>
                  <a:pt x="965648" y="2032"/>
                </a:lnTo>
                <a:lnTo>
                  <a:pt x="920483" y="0"/>
                </a:lnTo>
                <a:lnTo>
                  <a:pt x="875888" y="3035"/>
                </a:lnTo>
                <a:lnTo>
                  <a:pt x="832246" y="10949"/>
                </a:lnTo>
                <a:lnTo>
                  <a:pt x="789942" y="23556"/>
                </a:lnTo>
                <a:lnTo>
                  <a:pt x="749357" y="40668"/>
                </a:lnTo>
                <a:lnTo>
                  <a:pt x="710876" y="62097"/>
                </a:lnTo>
                <a:lnTo>
                  <a:pt x="674881" y="87656"/>
                </a:lnTo>
                <a:lnTo>
                  <a:pt x="641756" y="117158"/>
                </a:lnTo>
                <a:lnTo>
                  <a:pt x="611884" y="150415"/>
                </a:lnTo>
                <a:lnTo>
                  <a:pt x="585648" y="187239"/>
                </a:lnTo>
                <a:lnTo>
                  <a:pt x="563431" y="227443"/>
                </a:lnTo>
                <a:lnTo>
                  <a:pt x="545617" y="270840"/>
                </a:lnTo>
                <a:lnTo>
                  <a:pt x="21996" y="1789633"/>
                </a:lnTo>
                <a:lnTo>
                  <a:pt x="9291" y="1834789"/>
                </a:lnTo>
                <a:lnTo>
                  <a:pt x="2021" y="1880142"/>
                </a:lnTo>
                <a:lnTo>
                  <a:pt x="0" y="1925309"/>
                </a:lnTo>
                <a:lnTo>
                  <a:pt x="3040" y="1969905"/>
                </a:lnTo>
                <a:lnTo>
                  <a:pt x="10955" y="2013550"/>
                </a:lnTo>
                <a:lnTo>
                  <a:pt x="23559" y="2055859"/>
                </a:lnTo>
                <a:lnTo>
                  <a:pt x="40665" y="2096449"/>
                </a:lnTo>
                <a:lnTo>
                  <a:pt x="62087" y="2134938"/>
                </a:lnTo>
                <a:lnTo>
                  <a:pt x="87637" y="2170943"/>
                </a:lnTo>
                <a:lnTo>
                  <a:pt x="117130" y="2204080"/>
                </a:lnTo>
                <a:lnTo>
                  <a:pt x="150378" y="2233968"/>
                </a:lnTo>
                <a:lnTo>
                  <a:pt x="187195" y="2260222"/>
                </a:lnTo>
                <a:lnTo>
                  <a:pt x="227394" y="2282461"/>
                </a:lnTo>
                <a:lnTo>
                  <a:pt x="270789" y="2300300"/>
                </a:lnTo>
                <a:lnTo>
                  <a:pt x="2564028" y="3090748"/>
                </a:lnTo>
                <a:lnTo>
                  <a:pt x="2609185" y="3103476"/>
                </a:lnTo>
                <a:lnTo>
                  <a:pt x="2654538" y="3110763"/>
                </a:lnTo>
                <a:lnTo>
                  <a:pt x="2699703" y="3112795"/>
                </a:lnTo>
                <a:lnTo>
                  <a:pt x="2744298" y="3109760"/>
                </a:lnTo>
                <a:lnTo>
                  <a:pt x="2787940" y="3101845"/>
                </a:lnTo>
                <a:lnTo>
                  <a:pt x="2830244" y="3089238"/>
                </a:lnTo>
                <a:lnTo>
                  <a:pt x="2870829" y="3072126"/>
                </a:lnTo>
                <a:lnTo>
                  <a:pt x="2909310" y="3050697"/>
                </a:lnTo>
                <a:lnTo>
                  <a:pt x="2945305" y="3025138"/>
                </a:lnTo>
                <a:lnTo>
                  <a:pt x="2978430" y="2995637"/>
                </a:lnTo>
                <a:lnTo>
                  <a:pt x="3008302" y="2962380"/>
                </a:lnTo>
                <a:lnTo>
                  <a:pt x="3034538" y="2925556"/>
                </a:lnTo>
                <a:lnTo>
                  <a:pt x="3056754" y="2885352"/>
                </a:lnTo>
                <a:lnTo>
                  <a:pt x="3074568" y="2841955"/>
                </a:lnTo>
                <a:lnTo>
                  <a:pt x="3598189" y="1323162"/>
                </a:lnTo>
                <a:lnTo>
                  <a:pt x="3610895" y="1278005"/>
                </a:lnTo>
                <a:lnTo>
                  <a:pt x="3618165" y="1232652"/>
                </a:lnTo>
                <a:lnTo>
                  <a:pt x="3620186" y="1187486"/>
                </a:lnTo>
                <a:lnTo>
                  <a:pt x="3617146" y="1142889"/>
                </a:lnTo>
                <a:lnTo>
                  <a:pt x="3609231" y="1099245"/>
                </a:lnTo>
                <a:lnTo>
                  <a:pt x="3596627" y="1056936"/>
                </a:lnTo>
                <a:lnTo>
                  <a:pt x="3579520" y="1016346"/>
                </a:lnTo>
                <a:lnTo>
                  <a:pt x="3558099" y="977857"/>
                </a:lnTo>
                <a:lnTo>
                  <a:pt x="3532549" y="941852"/>
                </a:lnTo>
                <a:lnTo>
                  <a:pt x="3503056" y="908714"/>
                </a:lnTo>
                <a:lnTo>
                  <a:pt x="3469808" y="878827"/>
                </a:lnTo>
                <a:lnTo>
                  <a:pt x="3432991" y="852572"/>
                </a:lnTo>
                <a:lnTo>
                  <a:pt x="3392792" y="830334"/>
                </a:lnTo>
                <a:lnTo>
                  <a:pt x="3349396" y="812495"/>
                </a:lnTo>
                <a:lnTo>
                  <a:pt x="1056157" y="22047"/>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 name="Graphic 1359">
            <a:extLst>
              <a:ext uri="{FF2B5EF4-FFF2-40B4-BE49-F238E27FC236}">
                <a16:creationId xmlns:a16="http://schemas.microsoft.com/office/drawing/2014/main" id="{00000000-0008-0000-1100-000005000000}"/>
              </a:ext>
            </a:extLst>
          </xdr:cNvPr>
          <xdr:cNvSpPr/>
        </xdr:nvSpPr>
        <xdr:spPr>
          <a:xfrm>
            <a:off x="209550" y="1114425"/>
            <a:ext cx="4105275" cy="1638300"/>
          </a:xfrm>
          <a:custGeom>
            <a:avLst/>
            <a:gdLst/>
            <a:ahLst/>
            <a:cxnLst/>
            <a:rect l="l" t="t" r="r" b="b"/>
            <a:pathLst>
              <a:path w="4105275" h="1638300">
                <a:moveTo>
                  <a:pt x="0" y="0"/>
                </a:moveTo>
                <a:lnTo>
                  <a:pt x="533400" y="219075"/>
                </a:lnTo>
              </a:path>
              <a:path w="4105275" h="1638300">
                <a:moveTo>
                  <a:pt x="76200" y="142875"/>
                </a:moveTo>
                <a:lnTo>
                  <a:pt x="400050" y="266700"/>
                </a:lnTo>
              </a:path>
              <a:path w="4105275" h="1638300">
                <a:moveTo>
                  <a:pt x="161925" y="266700"/>
                </a:moveTo>
                <a:lnTo>
                  <a:pt x="285750" y="314324"/>
                </a:lnTo>
              </a:path>
              <a:path w="4105275" h="1638300">
                <a:moveTo>
                  <a:pt x="3571875" y="1323974"/>
                </a:moveTo>
                <a:lnTo>
                  <a:pt x="4105275" y="1543049"/>
                </a:lnTo>
              </a:path>
              <a:path w="4105275" h="1638300">
                <a:moveTo>
                  <a:pt x="3648075" y="1466849"/>
                </a:moveTo>
                <a:lnTo>
                  <a:pt x="3971925" y="1590674"/>
                </a:lnTo>
              </a:path>
              <a:path w="4105275" h="1638300">
                <a:moveTo>
                  <a:pt x="3733800" y="1590674"/>
                </a:moveTo>
                <a:lnTo>
                  <a:pt x="3857625" y="1638299"/>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 name="Graphic 1360">
            <a:extLst>
              <a:ext uri="{FF2B5EF4-FFF2-40B4-BE49-F238E27FC236}">
                <a16:creationId xmlns:a16="http://schemas.microsoft.com/office/drawing/2014/main" id="{00000000-0008-0000-1100-000006000000}"/>
              </a:ext>
            </a:extLst>
          </xdr:cNvPr>
          <xdr:cNvSpPr/>
        </xdr:nvSpPr>
        <xdr:spPr>
          <a:xfrm>
            <a:off x="361950" y="809624"/>
            <a:ext cx="3962400" cy="1628139"/>
          </a:xfrm>
          <a:custGeom>
            <a:avLst/>
            <a:gdLst/>
            <a:ahLst/>
            <a:cxnLst/>
            <a:rect l="l" t="t" r="r" b="b"/>
            <a:pathLst>
              <a:path w="3962400" h="1628139">
                <a:moveTo>
                  <a:pt x="381000" y="0"/>
                </a:moveTo>
                <a:lnTo>
                  <a:pt x="0" y="0"/>
                </a:lnTo>
                <a:lnTo>
                  <a:pt x="0" y="304800"/>
                </a:lnTo>
                <a:lnTo>
                  <a:pt x="381000" y="304800"/>
                </a:lnTo>
                <a:lnTo>
                  <a:pt x="381000" y="0"/>
                </a:lnTo>
                <a:close/>
              </a:path>
              <a:path w="3962400" h="1628139">
                <a:moveTo>
                  <a:pt x="3962400" y="1323340"/>
                </a:moveTo>
                <a:lnTo>
                  <a:pt x="3581400" y="1323340"/>
                </a:lnTo>
                <a:lnTo>
                  <a:pt x="3581400" y="1628140"/>
                </a:lnTo>
                <a:lnTo>
                  <a:pt x="3962400" y="1628140"/>
                </a:lnTo>
                <a:lnTo>
                  <a:pt x="3962400" y="132334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 name="Graphic 1361">
            <a:extLst>
              <a:ext uri="{FF2B5EF4-FFF2-40B4-BE49-F238E27FC236}">
                <a16:creationId xmlns:a16="http://schemas.microsoft.com/office/drawing/2014/main" id="{00000000-0008-0000-1100-000007000000}"/>
              </a:ext>
            </a:extLst>
          </xdr:cNvPr>
          <xdr:cNvSpPr/>
        </xdr:nvSpPr>
        <xdr:spPr>
          <a:xfrm>
            <a:off x="0" y="1771014"/>
            <a:ext cx="4581525" cy="323850"/>
          </a:xfrm>
          <a:custGeom>
            <a:avLst/>
            <a:gdLst/>
            <a:ahLst/>
            <a:cxnLst/>
            <a:rect l="l" t="t" r="r" b="b"/>
            <a:pathLst>
              <a:path w="4581525" h="323850">
                <a:moveTo>
                  <a:pt x="609600" y="0"/>
                </a:moveTo>
                <a:lnTo>
                  <a:pt x="0" y="0"/>
                </a:lnTo>
              </a:path>
              <a:path w="4581525" h="323850">
                <a:moveTo>
                  <a:pt x="438150" y="85725"/>
                </a:moveTo>
                <a:lnTo>
                  <a:pt x="209550" y="85725"/>
                </a:lnTo>
              </a:path>
              <a:path w="4581525" h="323850">
                <a:moveTo>
                  <a:pt x="4581525" y="161925"/>
                </a:moveTo>
                <a:lnTo>
                  <a:pt x="3971925" y="161925"/>
                </a:lnTo>
              </a:path>
              <a:path w="4581525" h="323850">
                <a:moveTo>
                  <a:pt x="4410075" y="247650"/>
                </a:moveTo>
                <a:lnTo>
                  <a:pt x="4181475" y="247650"/>
                </a:lnTo>
              </a:path>
              <a:path w="4581525" h="323850">
                <a:moveTo>
                  <a:pt x="4343400" y="323850"/>
                </a:moveTo>
                <a:lnTo>
                  <a:pt x="4257675" y="323850"/>
                </a:lnTo>
              </a:path>
              <a:path w="4581525" h="323850">
                <a:moveTo>
                  <a:pt x="371475" y="161925"/>
                </a:moveTo>
                <a:lnTo>
                  <a:pt x="285750" y="161925"/>
                </a:lnTo>
              </a:path>
            </a:pathLst>
          </a:custGeom>
          <a:ln w="1905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8" name="Graphic 1362">
            <a:extLst>
              <a:ext uri="{FF2B5EF4-FFF2-40B4-BE49-F238E27FC236}">
                <a16:creationId xmlns:a16="http://schemas.microsoft.com/office/drawing/2014/main" id="{00000000-0008-0000-1100-000008000000}"/>
              </a:ext>
            </a:extLst>
          </xdr:cNvPr>
          <xdr:cNvSpPr/>
        </xdr:nvSpPr>
        <xdr:spPr>
          <a:xfrm>
            <a:off x="1685925" y="85725"/>
            <a:ext cx="1238250" cy="3590925"/>
          </a:xfrm>
          <a:custGeom>
            <a:avLst/>
            <a:gdLst/>
            <a:ahLst/>
            <a:cxnLst/>
            <a:rect l="l" t="t" r="r" b="b"/>
            <a:pathLst>
              <a:path w="1238250" h="3590925">
                <a:moveTo>
                  <a:pt x="1238250" y="0"/>
                </a:moveTo>
                <a:lnTo>
                  <a:pt x="0" y="3590924"/>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9" name="Graphic 1363">
            <a:extLst>
              <a:ext uri="{FF2B5EF4-FFF2-40B4-BE49-F238E27FC236}">
                <a16:creationId xmlns:a16="http://schemas.microsoft.com/office/drawing/2014/main" id="{00000000-0008-0000-1100-000009000000}"/>
              </a:ext>
            </a:extLst>
          </xdr:cNvPr>
          <xdr:cNvSpPr/>
        </xdr:nvSpPr>
        <xdr:spPr>
          <a:xfrm>
            <a:off x="2155825" y="216788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0" name="Image 1364">
            <a:extLst>
              <a:ext uri="{FF2B5EF4-FFF2-40B4-BE49-F238E27FC236}">
                <a16:creationId xmlns:a16="http://schemas.microsoft.com/office/drawing/2014/main" id="{00000000-0008-0000-1100-00000A000000}"/>
              </a:ext>
            </a:extLst>
          </xdr:cNvPr>
          <xdr:cNvPicPr/>
        </xdr:nvPicPr>
        <xdr:blipFill>
          <a:blip xmlns:r="http://schemas.openxmlformats.org/officeDocument/2006/relationships" r:embed="rId2" cstate="print"/>
          <a:stretch>
            <a:fillRect/>
          </a:stretch>
        </xdr:blipFill>
        <xdr:spPr>
          <a:xfrm>
            <a:off x="2143125" y="2142489"/>
            <a:ext cx="90804" cy="90805"/>
          </a:xfrm>
          <a:prstGeom prst="rect">
            <a:avLst/>
          </a:prstGeom>
        </xdr:spPr>
      </xdr:pic>
      <xdr:sp macro="" textlink="">
        <xdr:nvSpPr>
          <xdr:cNvPr id="11" name="Graphic 1365">
            <a:extLst>
              <a:ext uri="{FF2B5EF4-FFF2-40B4-BE49-F238E27FC236}">
                <a16:creationId xmlns:a16="http://schemas.microsoft.com/office/drawing/2014/main" id="{00000000-0008-0000-1100-00000B000000}"/>
              </a:ext>
            </a:extLst>
          </xdr:cNvPr>
          <xdr:cNvSpPr/>
        </xdr:nvSpPr>
        <xdr:spPr>
          <a:xfrm>
            <a:off x="2143125" y="2142489"/>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 name="Graphic 1366">
            <a:extLst>
              <a:ext uri="{FF2B5EF4-FFF2-40B4-BE49-F238E27FC236}">
                <a16:creationId xmlns:a16="http://schemas.microsoft.com/office/drawing/2014/main" id="{00000000-0008-0000-1100-00000C000000}"/>
              </a:ext>
            </a:extLst>
          </xdr:cNvPr>
          <xdr:cNvSpPr/>
        </xdr:nvSpPr>
        <xdr:spPr>
          <a:xfrm>
            <a:off x="1805304" y="2018664"/>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 name="Graphic 1367">
            <a:extLst>
              <a:ext uri="{FF2B5EF4-FFF2-40B4-BE49-F238E27FC236}">
                <a16:creationId xmlns:a16="http://schemas.microsoft.com/office/drawing/2014/main" id="{00000000-0008-0000-1100-00000D000000}"/>
              </a:ext>
            </a:extLst>
          </xdr:cNvPr>
          <xdr:cNvSpPr/>
        </xdr:nvSpPr>
        <xdr:spPr>
          <a:xfrm>
            <a:off x="2012950" y="2597150"/>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5"/>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 name="Image 1368">
            <a:extLst>
              <a:ext uri="{FF2B5EF4-FFF2-40B4-BE49-F238E27FC236}">
                <a16:creationId xmlns:a16="http://schemas.microsoft.com/office/drawing/2014/main" id="{00000000-0008-0000-1100-00000E000000}"/>
              </a:ext>
            </a:extLst>
          </xdr:cNvPr>
          <xdr:cNvPicPr/>
        </xdr:nvPicPr>
        <xdr:blipFill>
          <a:blip xmlns:r="http://schemas.openxmlformats.org/officeDocument/2006/relationships" r:embed="rId2" cstate="print"/>
          <a:stretch>
            <a:fillRect/>
          </a:stretch>
        </xdr:blipFill>
        <xdr:spPr>
          <a:xfrm>
            <a:off x="2000250" y="2571750"/>
            <a:ext cx="90804" cy="90805"/>
          </a:xfrm>
          <a:prstGeom prst="rect">
            <a:avLst/>
          </a:prstGeom>
        </xdr:spPr>
      </xdr:pic>
      <xdr:sp macro="" textlink="">
        <xdr:nvSpPr>
          <xdr:cNvPr id="15" name="Graphic 1369">
            <a:extLst>
              <a:ext uri="{FF2B5EF4-FFF2-40B4-BE49-F238E27FC236}">
                <a16:creationId xmlns:a16="http://schemas.microsoft.com/office/drawing/2014/main" id="{00000000-0008-0000-1100-00000F000000}"/>
              </a:ext>
            </a:extLst>
          </xdr:cNvPr>
          <xdr:cNvSpPr/>
        </xdr:nvSpPr>
        <xdr:spPr>
          <a:xfrm>
            <a:off x="2000250" y="25717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 name="Graphic 1370">
            <a:extLst>
              <a:ext uri="{FF2B5EF4-FFF2-40B4-BE49-F238E27FC236}">
                <a16:creationId xmlns:a16="http://schemas.microsoft.com/office/drawing/2014/main" id="{00000000-0008-0000-1100-000010000000}"/>
              </a:ext>
            </a:extLst>
          </xdr:cNvPr>
          <xdr:cNvSpPr/>
        </xdr:nvSpPr>
        <xdr:spPr>
          <a:xfrm>
            <a:off x="1696085" y="2362200"/>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 name="Graphic 1371">
            <a:extLst>
              <a:ext uri="{FF2B5EF4-FFF2-40B4-BE49-F238E27FC236}">
                <a16:creationId xmlns:a16="http://schemas.microsoft.com/office/drawing/2014/main" id="{00000000-0008-0000-1100-000011000000}"/>
              </a:ext>
            </a:extLst>
          </xdr:cNvPr>
          <xdr:cNvSpPr/>
        </xdr:nvSpPr>
        <xdr:spPr>
          <a:xfrm>
            <a:off x="495300" y="2362200"/>
            <a:ext cx="1514475" cy="390525"/>
          </a:xfrm>
          <a:custGeom>
            <a:avLst/>
            <a:gdLst/>
            <a:ahLst/>
            <a:cxnLst/>
            <a:rect l="l" t="t" r="r" b="b"/>
            <a:pathLst>
              <a:path w="1514475" h="390525">
                <a:moveTo>
                  <a:pt x="0" y="76200"/>
                </a:moveTo>
                <a:lnTo>
                  <a:pt x="428625" y="0"/>
                </a:lnTo>
              </a:path>
              <a:path w="1514475" h="390525">
                <a:moveTo>
                  <a:pt x="428625" y="0"/>
                </a:moveTo>
                <a:lnTo>
                  <a:pt x="1514475" y="390525"/>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8" name="Graphic 1372">
            <a:extLst>
              <a:ext uri="{FF2B5EF4-FFF2-40B4-BE49-F238E27FC236}">
                <a16:creationId xmlns:a16="http://schemas.microsoft.com/office/drawing/2014/main" id="{00000000-0008-0000-1100-000012000000}"/>
              </a:ext>
            </a:extLst>
          </xdr:cNvPr>
          <xdr:cNvSpPr/>
        </xdr:nvSpPr>
        <xdr:spPr>
          <a:xfrm>
            <a:off x="2981325" y="3085464"/>
            <a:ext cx="247650" cy="333375"/>
          </a:xfrm>
          <a:custGeom>
            <a:avLst/>
            <a:gdLst/>
            <a:ahLst/>
            <a:cxnLst/>
            <a:rect l="l" t="t" r="r" b="b"/>
            <a:pathLst>
              <a:path w="247650" h="333375">
                <a:moveTo>
                  <a:pt x="0" y="0"/>
                </a:moveTo>
                <a:lnTo>
                  <a:pt x="247650" y="333375"/>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1373">
            <a:extLst>
              <a:ext uri="{FF2B5EF4-FFF2-40B4-BE49-F238E27FC236}">
                <a16:creationId xmlns:a16="http://schemas.microsoft.com/office/drawing/2014/main" id="{00000000-0008-0000-1100-000013000000}"/>
              </a:ext>
            </a:extLst>
          </xdr:cNvPr>
          <xdr:cNvSpPr/>
        </xdr:nvSpPr>
        <xdr:spPr>
          <a:xfrm>
            <a:off x="1917700" y="286321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0" name="Image 1374">
            <a:extLst>
              <a:ext uri="{FF2B5EF4-FFF2-40B4-BE49-F238E27FC236}">
                <a16:creationId xmlns:a16="http://schemas.microsoft.com/office/drawing/2014/main" id="{00000000-0008-0000-1100-000014000000}"/>
              </a:ext>
            </a:extLst>
          </xdr:cNvPr>
          <xdr:cNvPicPr/>
        </xdr:nvPicPr>
        <xdr:blipFill>
          <a:blip xmlns:r="http://schemas.openxmlformats.org/officeDocument/2006/relationships" r:embed="rId2" cstate="print"/>
          <a:stretch>
            <a:fillRect/>
          </a:stretch>
        </xdr:blipFill>
        <xdr:spPr>
          <a:xfrm>
            <a:off x="1905000" y="2837814"/>
            <a:ext cx="90804" cy="90805"/>
          </a:xfrm>
          <a:prstGeom prst="rect">
            <a:avLst/>
          </a:prstGeom>
        </xdr:spPr>
      </xdr:pic>
      <xdr:sp macro="" textlink="">
        <xdr:nvSpPr>
          <xdr:cNvPr id="21" name="Graphic 1375">
            <a:extLst>
              <a:ext uri="{FF2B5EF4-FFF2-40B4-BE49-F238E27FC236}">
                <a16:creationId xmlns:a16="http://schemas.microsoft.com/office/drawing/2014/main" id="{00000000-0008-0000-1100-000015000000}"/>
              </a:ext>
            </a:extLst>
          </xdr:cNvPr>
          <xdr:cNvSpPr/>
        </xdr:nvSpPr>
        <xdr:spPr>
          <a:xfrm>
            <a:off x="1905000" y="28378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 name="Graphic 1376">
            <a:extLst>
              <a:ext uri="{FF2B5EF4-FFF2-40B4-BE49-F238E27FC236}">
                <a16:creationId xmlns:a16="http://schemas.microsoft.com/office/drawing/2014/main" id="{00000000-0008-0000-1100-000016000000}"/>
              </a:ext>
            </a:extLst>
          </xdr:cNvPr>
          <xdr:cNvSpPr/>
        </xdr:nvSpPr>
        <xdr:spPr>
          <a:xfrm>
            <a:off x="1624964" y="2685414"/>
            <a:ext cx="218440" cy="247650"/>
          </a:xfrm>
          <a:custGeom>
            <a:avLst/>
            <a:gdLst/>
            <a:ahLst/>
            <a:cxnLst/>
            <a:rect l="l" t="t" r="r" b="b"/>
            <a:pathLst>
              <a:path w="218440" h="247650">
                <a:moveTo>
                  <a:pt x="218439" y="0"/>
                </a:moveTo>
                <a:lnTo>
                  <a:pt x="0" y="0"/>
                </a:lnTo>
                <a:lnTo>
                  <a:pt x="0" y="247650"/>
                </a:lnTo>
                <a:lnTo>
                  <a:pt x="218439" y="247650"/>
                </a:lnTo>
                <a:lnTo>
                  <a:pt x="2184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 name="Graphic 1377">
            <a:extLst>
              <a:ext uri="{FF2B5EF4-FFF2-40B4-BE49-F238E27FC236}">
                <a16:creationId xmlns:a16="http://schemas.microsoft.com/office/drawing/2014/main" id="{00000000-0008-0000-1100-000017000000}"/>
              </a:ext>
            </a:extLst>
          </xdr:cNvPr>
          <xdr:cNvSpPr/>
        </xdr:nvSpPr>
        <xdr:spPr>
          <a:xfrm>
            <a:off x="1957704" y="2890520"/>
            <a:ext cx="499745" cy="194945"/>
          </a:xfrm>
          <a:custGeom>
            <a:avLst/>
            <a:gdLst/>
            <a:ahLst/>
            <a:cxnLst/>
            <a:rect l="l" t="t" r="r" b="b"/>
            <a:pathLst>
              <a:path w="499745" h="194945">
                <a:moveTo>
                  <a:pt x="0" y="0"/>
                </a:moveTo>
                <a:lnTo>
                  <a:pt x="499745" y="194944"/>
                </a:lnTo>
              </a:path>
            </a:pathLst>
          </a:custGeom>
          <a:ln w="19049">
            <a:solidFill>
              <a:srgbClr val="FF0000"/>
            </a:solidFill>
            <a:prstDash val="sysDot"/>
          </a:ln>
        </xdr:spPr>
        <xdr:txBody>
          <a:bodyPr wrap="square" lIns="0" tIns="0" rIns="0" bIns="0" rtlCol="0">
            <a:prstTxWarp prst="textNoShape">
              <a:avLst/>
            </a:prstTxWarp>
            <a:noAutofit/>
          </a:bodyPr>
          <a:lstStyle/>
          <a:p>
            <a:endParaRPr lang="en-US"/>
          </a:p>
        </xdr:txBody>
      </xdr:sp>
      <xdr:sp macro="" textlink="">
        <xdr:nvSpPr>
          <xdr:cNvPr id="24" name="Graphic 1378">
            <a:extLst>
              <a:ext uri="{FF2B5EF4-FFF2-40B4-BE49-F238E27FC236}">
                <a16:creationId xmlns:a16="http://schemas.microsoft.com/office/drawing/2014/main" id="{00000000-0008-0000-1100-000018000000}"/>
              </a:ext>
            </a:extLst>
          </xdr:cNvPr>
          <xdr:cNvSpPr/>
        </xdr:nvSpPr>
        <xdr:spPr>
          <a:xfrm>
            <a:off x="2413000" y="306323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5" name="Image 1379">
            <a:extLst>
              <a:ext uri="{FF2B5EF4-FFF2-40B4-BE49-F238E27FC236}">
                <a16:creationId xmlns:a16="http://schemas.microsoft.com/office/drawing/2014/main" id="{00000000-0008-0000-1100-000019000000}"/>
              </a:ext>
            </a:extLst>
          </xdr:cNvPr>
          <xdr:cNvPicPr/>
        </xdr:nvPicPr>
        <xdr:blipFill>
          <a:blip xmlns:r="http://schemas.openxmlformats.org/officeDocument/2006/relationships" r:embed="rId3" cstate="print"/>
          <a:stretch>
            <a:fillRect/>
          </a:stretch>
        </xdr:blipFill>
        <xdr:spPr>
          <a:xfrm>
            <a:off x="2400300" y="3037839"/>
            <a:ext cx="90804" cy="90805"/>
          </a:xfrm>
          <a:prstGeom prst="rect">
            <a:avLst/>
          </a:prstGeom>
        </xdr:spPr>
      </xdr:pic>
      <xdr:sp macro="" textlink="">
        <xdr:nvSpPr>
          <xdr:cNvPr id="26" name="Graphic 1380">
            <a:extLst>
              <a:ext uri="{FF2B5EF4-FFF2-40B4-BE49-F238E27FC236}">
                <a16:creationId xmlns:a16="http://schemas.microsoft.com/office/drawing/2014/main" id="{00000000-0008-0000-1100-00001A000000}"/>
              </a:ext>
            </a:extLst>
          </xdr:cNvPr>
          <xdr:cNvSpPr/>
        </xdr:nvSpPr>
        <xdr:spPr>
          <a:xfrm>
            <a:off x="2400300" y="3037839"/>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7" name="Graphic 1381">
            <a:extLst>
              <a:ext uri="{FF2B5EF4-FFF2-40B4-BE49-F238E27FC236}">
                <a16:creationId xmlns:a16="http://schemas.microsoft.com/office/drawing/2014/main" id="{00000000-0008-0000-1100-00001B000000}"/>
              </a:ext>
            </a:extLst>
          </xdr:cNvPr>
          <xdr:cNvSpPr/>
        </xdr:nvSpPr>
        <xdr:spPr>
          <a:xfrm>
            <a:off x="2291079" y="3276600"/>
            <a:ext cx="342900" cy="266700"/>
          </a:xfrm>
          <a:custGeom>
            <a:avLst/>
            <a:gdLst/>
            <a:ahLst/>
            <a:cxnLst/>
            <a:rect l="l" t="t" r="r" b="b"/>
            <a:pathLst>
              <a:path w="342900" h="266700">
                <a:moveTo>
                  <a:pt x="342900" y="0"/>
                </a:moveTo>
                <a:lnTo>
                  <a:pt x="0" y="0"/>
                </a:lnTo>
                <a:lnTo>
                  <a:pt x="0" y="266700"/>
                </a:lnTo>
                <a:lnTo>
                  <a:pt x="342900" y="266700"/>
                </a:lnTo>
                <a:lnTo>
                  <a:pt x="3429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8" name="Graphic 1382">
            <a:extLst>
              <a:ext uri="{FF2B5EF4-FFF2-40B4-BE49-F238E27FC236}">
                <a16:creationId xmlns:a16="http://schemas.microsoft.com/office/drawing/2014/main" id="{00000000-0008-0000-1100-00001C000000}"/>
              </a:ext>
            </a:extLst>
          </xdr:cNvPr>
          <xdr:cNvSpPr/>
        </xdr:nvSpPr>
        <xdr:spPr>
          <a:xfrm>
            <a:off x="1162050" y="2742564"/>
            <a:ext cx="1819275" cy="342900"/>
          </a:xfrm>
          <a:custGeom>
            <a:avLst/>
            <a:gdLst/>
            <a:ahLst/>
            <a:cxnLst/>
            <a:rect l="l" t="t" r="r" b="b"/>
            <a:pathLst>
              <a:path w="1819275" h="342900">
                <a:moveTo>
                  <a:pt x="0" y="10160"/>
                </a:moveTo>
                <a:lnTo>
                  <a:pt x="847725" y="10795"/>
                </a:lnTo>
              </a:path>
              <a:path w="1819275" h="342900">
                <a:moveTo>
                  <a:pt x="847725" y="0"/>
                </a:moveTo>
                <a:lnTo>
                  <a:pt x="1819275" y="34290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9" name="Graphic 1383">
            <a:extLst>
              <a:ext uri="{FF2B5EF4-FFF2-40B4-BE49-F238E27FC236}">
                <a16:creationId xmlns:a16="http://schemas.microsoft.com/office/drawing/2014/main" id="{00000000-0008-0000-1100-00001D000000}"/>
              </a:ext>
            </a:extLst>
          </xdr:cNvPr>
          <xdr:cNvSpPr/>
        </xdr:nvSpPr>
        <xdr:spPr>
          <a:xfrm>
            <a:off x="1865629" y="3010535"/>
            <a:ext cx="90805" cy="90805"/>
          </a:xfrm>
          <a:custGeom>
            <a:avLst/>
            <a:gdLst/>
            <a:ahLst/>
            <a:cxnLst/>
            <a:rect l="l" t="t" r="r" b="b"/>
            <a:pathLst>
              <a:path w="90805" h="90805">
                <a:moveTo>
                  <a:pt x="45466" y="0"/>
                </a:moveTo>
                <a:lnTo>
                  <a:pt x="27753" y="3567"/>
                </a:lnTo>
                <a:lnTo>
                  <a:pt x="13303" y="13303"/>
                </a:lnTo>
                <a:lnTo>
                  <a:pt x="3567" y="27753"/>
                </a:lnTo>
                <a:lnTo>
                  <a:pt x="0" y="45465"/>
                </a:lnTo>
                <a:lnTo>
                  <a:pt x="3567" y="63105"/>
                </a:lnTo>
                <a:lnTo>
                  <a:pt x="13303" y="77517"/>
                </a:lnTo>
                <a:lnTo>
                  <a:pt x="27753" y="87239"/>
                </a:lnTo>
                <a:lnTo>
                  <a:pt x="45466" y="90804"/>
                </a:lnTo>
                <a:lnTo>
                  <a:pt x="63105" y="87239"/>
                </a:lnTo>
                <a:lnTo>
                  <a:pt x="77517" y="77517"/>
                </a:lnTo>
                <a:lnTo>
                  <a:pt x="87239" y="63105"/>
                </a:lnTo>
                <a:lnTo>
                  <a:pt x="90805" y="45465"/>
                </a:lnTo>
                <a:lnTo>
                  <a:pt x="87239" y="27753"/>
                </a:lnTo>
                <a:lnTo>
                  <a:pt x="77517" y="13303"/>
                </a:lnTo>
                <a:lnTo>
                  <a:pt x="63105" y="3567"/>
                </a:lnTo>
                <a:lnTo>
                  <a:pt x="45466"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0" name="Image 1384">
            <a:extLst>
              <a:ext uri="{FF2B5EF4-FFF2-40B4-BE49-F238E27FC236}">
                <a16:creationId xmlns:a16="http://schemas.microsoft.com/office/drawing/2014/main" id="{00000000-0008-0000-1100-00001E000000}"/>
              </a:ext>
            </a:extLst>
          </xdr:cNvPr>
          <xdr:cNvPicPr/>
        </xdr:nvPicPr>
        <xdr:blipFill>
          <a:blip xmlns:r="http://schemas.openxmlformats.org/officeDocument/2006/relationships" r:embed="rId4" cstate="print"/>
          <a:stretch>
            <a:fillRect/>
          </a:stretch>
        </xdr:blipFill>
        <xdr:spPr>
          <a:xfrm>
            <a:off x="1852929" y="2985135"/>
            <a:ext cx="90805" cy="90804"/>
          </a:xfrm>
          <a:prstGeom prst="rect">
            <a:avLst/>
          </a:prstGeom>
        </xdr:spPr>
      </xdr:pic>
      <xdr:sp macro="" textlink="">
        <xdr:nvSpPr>
          <xdr:cNvPr id="31" name="Graphic 1385">
            <a:extLst>
              <a:ext uri="{FF2B5EF4-FFF2-40B4-BE49-F238E27FC236}">
                <a16:creationId xmlns:a16="http://schemas.microsoft.com/office/drawing/2014/main" id="{00000000-0008-0000-1100-00001F000000}"/>
              </a:ext>
            </a:extLst>
          </xdr:cNvPr>
          <xdr:cNvSpPr/>
        </xdr:nvSpPr>
        <xdr:spPr>
          <a:xfrm>
            <a:off x="1852929" y="2985135"/>
            <a:ext cx="90805" cy="90805"/>
          </a:xfrm>
          <a:custGeom>
            <a:avLst/>
            <a:gdLst/>
            <a:ahLst/>
            <a:cxnLst/>
            <a:rect l="l" t="t" r="r" b="b"/>
            <a:pathLst>
              <a:path w="90805" h="90805">
                <a:moveTo>
                  <a:pt x="45466" y="0"/>
                </a:moveTo>
                <a:lnTo>
                  <a:pt x="27753" y="3567"/>
                </a:lnTo>
                <a:lnTo>
                  <a:pt x="13303" y="13303"/>
                </a:lnTo>
                <a:lnTo>
                  <a:pt x="3567" y="27753"/>
                </a:lnTo>
                <a:lnTo>
                  <a:pt x="0" y="45465"/>
                </a:lnTo>
                <a:lnTo>
                  <a:pt x="3567" y="63105"/>
                </a:lnTo>
                <a:lnTo>
                  <a:pt x="13303" y="77517"/>
                </a:lnTo>
                <a:lnTo>
                  <a:pt x="27753" y="87239"/>
                </a:lnTo>
                <a:lnTo>
                  <a:pt x="45466" y="90804"/>
                </a:lnTo>
                <a:lnTo>
                  <a:pt x="63105" y="87239"/>
                </a:lnTo>
                <a:lnTo>
                  <a:pt x="77517" y="77517"/>
                </a:lnTo>
                <a:lnTo>
                  <a:pt x="87239" y="63105"/>
                </a:lnTo>
                <a:lnTo>
                  <a:pt x="90805" y="45465"/>
                </a:lnTo>
                <a:lnTo>
                  <a:pt x="87239" y="27753"/>
                </a:lnTo>
                <a:lnTo>
                  <a:pt x="77517" y="13303"/>
                </a:lnTo>
                <a:lnTo>
                  <a:pt x="63105" y="3567"/>
                </a:lnTo>
                <a:lnTo>
                  <a:pt x="45466"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2" name="Graphic 1386">
            <a:extLst>
              <a:ext uri="{FF2B5EF4-FFF2-40B4-BE49-F238E27FC236}">
                <a16:creationId xmlns:a16="http://schemas.microsoft.com/office/drawing/2014/main" id="{00000000-0008-0000-1100-000020000000}"/>
              </a:ext>
            </a:extLst>
          </xdr:cNvPr>
          <xdr:cNvSpPr/>
        </xdr:nvSpPr>
        <xdr:spPr>
          <a:xfrm>
            <a:off x="1543685" y="3037839"/>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3" name="Graphic 1387">
            <a:extLst>
              <a:ext uri="{FF2B5EF4-FFF2-40B4-BE49-F238E27FC236}">
                <a16:creationId xmlns:a16="http://schemas.microsoft.com/office/drawing/2014/main" id="{00000000-0008-0000-1100-000021000000}"/>
              </a:ext>
            </a:extLst>
          </xdr:cNvPr>
          <xdr:cNvSpPr/>
        </xdr:nvSpPr>
        <xdr:spPr>
          <a:xfrm>
            <a:off x="2308225" y="232028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4" name="Image 1388">
            <a:extLst>
              <a:ext uri="{FF2B5EF4-FFF2-40B4-BE49-F238E27FC236}">
                <a16:creationId xmlns:a16="http://schemas.microsoft.com/office/drawing/2014/main" id="{00000000-0008-0000-1100-000022000000}"/>
              </a:ext>
            </a:extLst>
          </xdr:cNvPr>
          <xdr:cNvPicPr/>
        </xdr:nvPicPr>
        <xdr:blipFill>
          <a:blip xmlns:r="http://schemas.openxmlformats.org/officeDocument/2006/relationships" r:embed="rId2" cstate="print"/>
          <a:stretch>
            <a:fillRect/>
          </a:stretch>
        </xdr:blipFill>
        <xdr:spPr>
          <a:xfrm>
            <a:off x="2295525" y="2294889"/>
            <a:ext cx="90804" cy="90805"/>
          </a:xfrm>
          <a:prstGeom prst="rect">
            <a:avLst/>
          </a:prstGeom>
        </xdr:spPr>
      </xdr:pic>
      <xdr:sp macro="" textlink="">
        <xdr:nvSpPr>
          <xdr:cNvPr id="35" name="Graphic 1389">
            <a:extLst>
              <a:ext uri="{FF2B5EF4-FFF2-40B4-BE49-F238E27FC236}">
                <a16:creationId xmlns:a16="http://schemas.microsoft.com/office/drawing/2014/main" id="{00000000-0008-0000-1100-000023000000}"/>
              </a:ext>
            </a:extLst>
          </xdr:cNvPr>
          <xdr:cNvSpPr/>
        </xdr:nvSpPr>
        <xdr:spPr>
          <a:xfrm>
            <a:off x="2295525" y="2294889"/>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6" name="Graphic 1390">
            <a:extLst>
              <a:ext uri="{FF2B5EF4-FFF2-40B4-BE49-F238E27FC236}">
                <a16:creationId xmlns:a16="http://schemas.microsoft.com/office/drawing/2014/main" id="{00000000-0008-0000-1100-000024000000}"/>
              </a:ext>
            </a:extLst>
          </xdr:cNvPr>
          <xdr:cNvSpPr/>
        </xdr:nvSpPr>
        <xdr:spPr>
          <a:xfrm>
            <a:off x="2660650" y="2444750"/>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5"/>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7" name="Image 1391">
            <a:extLst>
              <a:ext uri="{FF2B5EF4-FFF2-40B4-BE49-F238E27FC236}">
                <a16:creationId xmlns:a16="http://schemas.microsoft.com/office/drawing/2014/main" id="{00000000-0008-0000-1100-000025000000}"/>
              </a:ext>
            </a:extLst>
          </xdr:cNvPr>
          <xdr:cNvPicPr/>
        </xdr:nvPicPr>
        <xdr:blipFill>
          <a:blip xmlns:r="http://schemas.openxmlformats.org/officeDocument/2006/relationships" r:embed="rId2" cstate="print"/>
          <a:stretch>
            <a:fillRect/>
          </a:stretch>
        </xdr:blipFill>
        <xdr:spPr>
          <a:xfrm>
            <a:off x="2647950" y="2419350"/>
            <a:ext cx="90804" cy="90805"/>
          </a:xfrm>
          <a:prstGeom prst="rect">
            <a:avLst/>
          </a:prstGeom>
        </xdr:spPr>
      </xdr:pic>
      <xdr:sp macro="" textlink="">
        <xdr:nvSpPr>
          <xdr:cNvPr id="38" name="Graphic 1392">
            <a:extLst>
              <a:ext uri="{FF2B5EF4-FFF2-40B4-BE49-F238E27FC236}">
                <a16:creationId xmlns:a16="http://schemas.microsoft.com/office/drawing/2014/main" id="{00000000-0008-0000-1100-000026000000}"/>
              </a:ext>
            </a:extLst>
          </xdr:cNvPr>
          <xdr:cNvSpPr/>
        </xdr:nvSpPr>
        <xdr:spPr>
          <a:xfrm>
            <a:off x="2647950" y="24193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9" name="Graphic 1393">
            <a:extLst>
              <a:ext uri="{FF2B5EF4-FFF2-40B4-BE49-F238E27FC236}">
                <a16:creationId xmlns:a16="http://schemas.microsoft.com/office/drawing/2014/main" id="{00000000-0008-0000-1100-000027000000}"/>
              </a:ext>
            </a:extLst>
          </xdr:cNvPr>
          <xdr:cNvSpPr/>
        </xdr:nvSpPr>
        <xdr:spPr>
          <a:xfrm>
            <a:off x="2660650" y="217741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0" name="Image 1394">
            <a:extLst>
              <a:ext uri="{FF2B5EF4-FFF2-40B4-BE49-F238E27FC236}">
                <a16:creationId xmlns:a16="http://schemas.microsoft.com/office/drawing/2014/main" id="{00000000-0008-0000-1100-000028000000}"/>
              </a:ext>
            </a:extLst>
          </xdr:cNvPr>
          <xdr:cNvPicPr/>
        </xdr:nvPicPr>
        <xdr:blipFill>
          <a:blip xmlns:r="http://schemas.openxmlformats.org/officeDocument/2006/relationships" r:embed="rId2" cstate="print"/>
          <a:stretch>
            <a:fillRect/>
          </a:stretch>
        </xdr:blipFill>
        <xdr:spPr>
          <a:xfrm>
            <a:off x="2647950" y="2152014"/>
            <a:ext cx="90804" cy="90805"/>
          </a:xfrm>
          <a:prstGeom prst="rect">
            <a:avLst/>
          </a:prstGeom>
        </xdr:spPr>
      </xdr:pic>
      <xdr:sp macro="" textlink="">
        <xdr:nvSpPr>
          <xdr:cNvPr id="41" name="Graphic 1395">
            <a:extLst>
              <a:ext uri="{FF2B5EF4-FFF2-40B4-BE49-F238E27FC236}">
                <a16:creationId xmlns:a16="http://schemas.microsoft.com/office/drawing/2014/main" id="{00000000-0008-0000-1100-000029000000}"/>
              </a:ext>
            </a:extLst>
          </xdr:cNvPr>
          <xdr:cNvSpPr/>
        </xdr:nvSpPr>
        <xdr:spPr>
          <a:xfrm>
            <a:off x="2647950" y="21520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2" name="Graphic 1396">
            <a:extLst>
              <a:ext uri="{FF2B5EF4-FFF2-40B4-BE49-F238E27FC236}">
                <a16:creationId xmlns:a16="http://schemas.microsoft.com/office/drawing/2014/main" id="{00000000-0008-0000-1100-00002A000000}"/>
              </a:ext>
            </a:extLst>
          </xdr:cNvPr>
          <xdr:cNvSpPr/>
        </xdr:nvSpPr>
        <xdr:spPr>
          <a:xfrm>
            <a:off x="2660650" y="260667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5"/>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43" name="Image 1397">
            <a:extLst>
              <a:ext uri="{FF2B5EF4-FFF2-40B4-BE49-F238E27FC236}">
                <a16:creationId xmlns:a16="http://schemas.microsoft.com/office/drawing/2014/main" id="{00000000-0008-0000-1100-00002B000000}"/>
              </a:ext>
            </a:extLst>
          </xdr:cNvPr>
          <xdr:cNvPicPr/>
        </xdr:nvPicPr>
        <xdr:blipFill>
          <a:blip xmlns:r="http://schemas.openxmlformats.org/officeDocument/2006/relationships" r:embed="rId3" cstate="print"/>
          <a:stretch>
            <a:fillRect/>
          </a:stretch>
        </xdr:blipFill>
        <xdr:spPr>
          <a:xfrm>
            <a:off x="2647950" y="2581275"/>
            <a:ext cx="90804" cy="90805"/>
          </a:xfrm>
          <a:prstGeom prst="rect">
            <a:avLst/>
          </a:prstGeom>
        </xdr:spPr>
      </xdr:pic>
      <xdr:sp macro="" textlink="">
        <xdr:nvSpPr>
          <xdr:cNvPr id="44" name="Graphic 1398">
            <a:extLst>
              <a:ext uri="{FF2B5EF4-FFF2-40B4-BE49-F238E27FC236}">
                <a16:creationId xmlns:a16="http://schemas.microsoft.com/office/drawing/2014/main" id="{00000000-0008-0000-1100-00002C000000}"/>
              </a:ext>
            </a:extLst>
          </xdr:cNvPr>
          <xdr:cNvSpPr/>
        </xdr:nvSpPr>
        <xdr:spPr>
          <a:xfrm>
            <a:off x="2647950" y="258127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45" name="Graphic 1399">
            <a:extLst>
              <a:ext uri="{FF2B5EF4-FFF2-40B4-BE49-F238E27FC236}">
                <a16:creationId xmlns:a16="http://schemas.microsoft.com/office/drawing/2014/main" id="{00000000-0008-0000-1100-00002D000000}"/>
              </a:ext>
            </a:extLst>
          </xdr:cNvPr>
          <xdr:cNvSpPr/>
        </xdr:nvSpPr>
        <xdr:spPr>
          <a:xfrm>
            <a:off x="2757805" y="2018664"/>
            <a:ext cx="394970" cy="910590"/>
          </a:xfrm>
          <a:custGeom>
            <a:avLst/>
            <a:gdLst/>
            <a:ahLst/>
            <a:cxnLst/>
            <a:rect l="l" t="t" r="r" b="b"/>
            <a:pathLst>
              <a:path w="394970" h="910590">
                <a:moveTo>
                  <a:pt x="271145" y="0"/>
                </a:moveTo>
                <a:lnTo>
                  <a:pt x="9525" y="0"/>
                </a:lnTo>
                <a:lnTo>
                  <a:pt x="9525" y="295275"/>
                </a:lnTo>
                <a:lnTo>
                  <a:pt x="271145" y="295275"/>
                </a:lnTo>
                <a:lnTo>
                  <a:pt x="271145" y="0"/>
                </a:lnTo>
                <a:close/>
              </a:path>
              <a:path w="394970" h="910590">
                <a:moveTo>
                  <a:pt x="394970" y="320040"/>
                </a:moveTo>
                <a:lnTo>
                  <a:pt x="0" y="320040"/>
                </a:lnTo>
                <a:lnTo>
                  <a:pt x="0" y="577215"/>
                </a:lnTo>
                <a:lnTo>
                  <a:pt x="0" y="615315"/>
                </a:lnTo>
                <a:lnTo>
                  <a:pt x="0" y="910590"/>
                </a:lnTo>
                <a:lnTo>
                  <a:pt x="394970" y="910590"/>
                </a:lnTo>
                <a:lnTo>
                  <a:pt x="394970" y="615315"/>
                </a:lnTo>
                <a:lnTo>
                  <a:pt x="394970" y="577215"/>
                </a:lnTo>
                <a:lnTo>
                  <a:pt x="394970" y="32004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6" name="Graphic 1400">
            <a:extLst>
              <a:ext uri="{FF2B5EF4-FFF2-40B4-BE49-F238E27FC236}">
                <a16:creationId xmlns:a16="http://schemas.microsoft.com/office/drawing/2014/main" id="{00000000-0008-0000-1100-00002E000000}"/>
              </a:ext>
            </a:extLst>
          </xdr:cNvPr>
          <xdr:cNvSpPr/>
        </xdr:nvSpPr>
        <xdr:spPr>
          <a:xfrm>
            <a:off x="2305050" y="0"/>
            <a:ext cx="424180" cy="4342765"/>
          </a:xfrm>
          <a:custGeom>
            <a:avLst/>
            <a:gdLst/>
            <a:ahLst/>
            <a:cxnLst/>
            <a:rect l="l" t="t" r="r" b="b"/>
            <a:pathLst>
              <a:path w="424180" h="4342765">
                <a:moveTo>
                  <a:pt x="76200" y="4266565"/>
                </a:moveTo>
                <a:lnTo>
                  <a:pt x="44450" y="4266565"/>
                </a:lnTo>
                <a:lnTo>
                  <a:pt x="44450" y="1761490"/>
                </a:lnTo>
                <a:lnTo>
                  <a:pt x="31750" y="1761490"/>
                </a:lnTo>
                <a:lnTo>
                  <a:pt x="31750" y="4266565"/>
                </a:lnTo>
                <a:lnTo>
                  <a:pt x="0" y="4266565"/>
                </a:lnTo>
                <a:lnTo>
                  <a:pt x="38100" y="4342765"/>
                </a:lnTo>
                <a:lnTo>
                  <a:pt x="69850" y="4279265"/>
                </a:lnTo>
                <a:lnTo>
                  <a:pt x="76200" y="4266565"/>
                </a:lnTo>
                <a:close/>
              </a:path>
              <a:path w="424180" h="4342765">
                <a:moveTo>
                  <a:pt x="424180" y="76200"/>
                </a:moveTo>
                <a:lnTo>
                  <a:pt x="417830" y="63500"/>
                </a:lnTo>
                <a:lnTo>
                  <a:pt x="386080" y="0"/>
                </a:lnTo>
                <a:lnTo>
                  <a:pt x="347980" y="76200"/>
                </a:lnTo>
                <a:lnTo>
                  <a:pt x="379730" y="76200"/>
                </a:lnTo>
                <a:lnTo>
                  <a:pt x="379730" y="2624455"/>
                </a:lnTo>
                <a:lnTo>
                  <a:pt x="392430" y="2624455"/>
                </a:lnTo>
                <a:lnTo>
                  <a:pt x="392430" y="76200"/>
                </a:lnTo>
                <a:lnTo>
                  <a:pt x="424180"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47" name="Graphic 1401">
            <a:extLst>
              <a:ext uri="{FF2B5EF4-FFF2-40B4-BE49-F238E27FC236}">
                <a16:creationId xmlns:a16="http://schemas.microsoft.com/office/drawing/2014/main" id="{00000000-0008-0000-1100-00002F000000}"/>
              </a:ext>
            </a:extLst>
          </xdr:cNvPr>
          <xdr:cNvSpPr/>
        </xdr:nvSpPr>
        <xdr:spPr>
          <a:xfrm>
            <a:off x="2308225" y="173926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48" name="Image 1402">
            <a:extLst>
              <a:ext uri="{FF2B5EF4-FFF2-40B4-BE49-F238E27FC236}">
                <a16:creationId xmlns:a16="http://schemas.microsoft.com/office/drawing/2014/main" id="{00000000-0008-0000-1100-000030000000}"/>
              </a:ext>
            </a:extLst>
          </xdr:cNvPr>
          <xdr:cNvPicPr/>
        </xdr:nvPicPr>
        <xdr:blipFill>
          <a:blip xmlns:r="http://schemas.openxmlformats.org/officeDocument/2006/relationships" r:embed="rId3" cstate="print"/>
          <a:stretch>
            <a:fillRect/>
          </a:stretch>
        </xdr:blipFill>
        <xdr:spPr>
          <a:xfrm>
            <a:off x="2295525" y="1713864"/>
            <a:ext cx="90804" cy="90805"/>
          </a:xfrm>
          <a:prstGeom prst="rect">
            <a:avLst/>
          </a:prstGeom>
        </xdr:spPr>
      </xdr:pic>
      <xdr:sp macro="" textlink="">
        <xdr:nvSpPr>
          <xdr:cNvPr id="49" name="Graphic 1403">
            <a:extLst>
              <a:ext uri="{FF2B5EF4-FFF2-40B4-BE49-F238E27FC236}">
                <a16:creationId xmlns:a16="http://schemas.microsoft.com/office/drawing/2014/main" id="{00000000-0008-0000-1100-000031000000}"/>
              </a:ext>
            </a:extLst>
          </xdr:cNvPr>
          <xdr:cNvSpPr/>
        </xdr:nvSpPr>
        <xdr:spPr>
          <a:xfrm>
            <a:off x="2295525" y="171386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50" name="Graphic 1404">
            <a:extLst>
              <a:ext uri="{FF2B5EF4-FFF2-40B4-BE49-F238E27FC236}">
                <a16:creationId xmlns:a16="http://schemas.microsoft.com/office/drawing/2014/main" id="{00000000-0008-0000-1100-000032000000}"/>
              </a:ext>
            </a:extLst>
          </xdr:cNvPr>
          <xdr:cNvSpPr/>
        </xdr:nvSpPr>
        <xdr:spPr>
          <a:xfrm>
            <a:off x="2651125" y="175831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51" name="Image 1405">
            <a:extLst>
              <a:ext uri="{FF2B5EF4-FFF2-40B4-BE49-F238E27FC236}">
                <a16:creationId xmlns:a16="http://schemas.microsoft.com/office/drawing/2014/main" id="{00000000-0008-0000-1100-000033000000}"/>
              </a:ext>
            </a:extLst>
          </xdr:cNvPr>
          <xdr:cNvPicPr/>
        </xdr:nvPicPr>
        <xdr:blipFill>
          <a:blip xmlns:r="http://schemas.openxmlformats.org/officeDocument/2006/relationships" r:embed="rId3" cstate="print"/>
          <a:stretch>
            <a:fillRect/>
          </a:stretch>
        </xdr:blipFill>
        <xdr:spPr>
          <a:xfrm>
            <a:off x="2638425" y="1732914"/>
            <a:ext cx="90804" cy="90805"/>
          </a:xfrm>
          <a:prstGeom prst="rect">
            <a:avLst/>
          </a:prstGeom>
        </xdr:spPr>
      </xdr:pic>
      <xdr:sp macro="" textlink="">
        <xdr:nvSpPr>
          <xdr:cNvPr id="52" name="Graphic 1406">
            <a:extLst>
              <a:ext uri="{FF2B5EF4-FFF2-40B4-BE49-F238E27FC236}">
                <a16:creationId xmlns:a16="http://schemas.microsoft.com/office/drawing/2014/main" id="{00000000-0008-0000-1100-000034000000}"/>
              </a:ext>
            </a:extLst>
          </xdr:cNvPr>
          <xdr:cNvSpPr/>
        </xdr:nvSpPr>
        <xdr:spPr>
          <a:xfrm>
            <a:off x="2638425" y="17329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53" name="Graphic 1407">
            <a:extLst>
              <a:ext uri="{FF2B5EF4-FFF2-40B4-BE49-F238E27FC236}">
                <a16:creationId xmlns:a16="http://schemas.microsoft.com/office/drawing/2014/main" id="{00000000-0008-0000-1100-000035000000}"/>
              </a:ext>
            </a:extLst>
          </xdr:cNvPr>
          <xdr:cNvSpPr/>
        </xdr:nvSpPr>
        <xdr:spPr>
          <a:xfrm>
            <a:off x="2190750" y="2186304"/>
            <a:ext cx="500380" cy="271145"/>
          </a:xfrm>
          <a:custGeom>
            <a:avLst/>
            <a:gdLst/>
            <a:ahLst/>
            <a:cxnLst/>
            <a:rect l="l" t="t" r="r" b="b"/>
            <a:pathLst>
              <a:path w="500380" h="271145">
                <a:moveTo>
                  <a:pt x="0" y="0"/>
                </a:moveTo>
                <a:lnTo>
                  <a:pt x="152400" y="152400"/>
                </a:lnTo>
              </a:path>
              <a:path w="500380" h="271145">
                <a:moveTo>
                  <a:pt x="0" y="0"/>
                </a:moveTo>
                <a:lnTo>
                  <a:pt x="500379" y="0"/>
                </a:lnTo>
              </a:path>
              <a:path w="500380" h="271145">
                <a:moveTo>
                  <a:pt x="152400" y="171450"/>
                </a:moveTo>
                <a:lnTo>
                  <a:pt x="500379" y="271144"/>
                </a:lnTo>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4" name="Graphic 1408">
            <a:extLst>
              <a:ext uri="{FF2B5EF4-FFF2-40B4-BE49-F238E27FC236}">
                <a16:creationId xmlns:a16="http://schemas.microsoft.com/office/drawing/2014/main" id="{00000000-0008-0000-1100-000036000000}"/>
              </a:ext>
            </a:extLst>
          </xdr:cNvPr>
          <xdr:cNvSpPr/>
        </xdr:nvSpPr>
        <xdr:spPr>
          <a:xfrm>
            <a:off x="2343150" y="1771014"/>
            <a:ext cx="347980" cy="1270"/>
          </a:xfrm>
          <a:custGeom>
            <a:avLst/>
            <a:gdLst/>
            <a:ahLst/>
            <a:cxnLst/>
            <a:rect l="l" t="t" r="r" b="b"/>
            <a:pathLst>
              <a:path w="347980">
                <a:moveTo>
                  <a:pt x="0" y="0"/>
                </a:moveTo>
                <a:lnTo>
                  <a:pt x="347979" y="0"/>
                </a:lnTo>
              </a:path>
            </a:pathLst>
          </a:custGeom>
          <a:ln w="12700">
            <a:solidFill>
              <a:srgbClr val="FF0000"/>
            </a:solidFill>
            <a:prstDash val="solid"/>
          </a:ln>
        </xdr:spPr>
        <xdr:txBody>
          <a:bodyPr wrap="square" lIns="0" tIns="0" rIns="0" bIns="0" rtlCol="0">
            <a:prstTxWarp prst="textNoShape">
              <a:avLst/>
            </a:prstTxWarp>
            <a:noAutofit/>
          </a:bodyPr>
          <a:lstStyle/>
          <a:p>
            <a:endParaRPr lang="en-US"/>
          </a:p>
        </xdr:txBody>
      </xdr:sp>
      <xdr:sp macro="" textlink="">
        <xdr:nvSpPr>
          <xdr:cNvPr id="55" name="Graphic 1409">
            <a:extLst>
              <a:ext uri="{FF2B5EF4-FFF2-40B4-BE49-F238E27FC236}">
                <a16:creationId xmlns:a16="http://schemas.microsoft.com/office/drawing/2014/main" id="{00000000-0008-0000-1100-000037000000}"/>
              </a:ext>
            </a:extLst>
          </xdr:cNvPr>
          <xdr:cNvSpPr/>
        </xdr:nvSpPr>
        <xdr:spPr>
          <a:xfrm>
            <a:off x="1905000" y="1600199"/>
            <a:ext cx="1323975" cy="1087120"/>
          </a:xfrm>
          <a:custGeom>
            <a:avLst/>
            <a:gdLst/>
            <a:ahLst/>
            <a:cxnLst/>
            <a:rect l="l" t="t" r="r" b="b"/>
            <a:pathLst>
              <a:path w="1323975" h="1087120">
                <a:moveTo>
                  <a:pt x="352425" y="0"/>
                </a:moveTo>
                <a:lnTo>
                  <a:pt x="0" y="0"/>
                </a:lnTo>
                <a:lnTo>
                  <a:pt x="0" y="295275"/>
                </a:lnTo>
                <a:lnTo>
                  <a:pt x="352425" y="295275"/>
                </a:lnTo>
                <a:lnTo>
                  <a:pt x="352425" y="0"/>
                </a:lnTo>
                <a:close/>
              </a:path>
              <a:path w="1323975" h="1087120">
                <a:moveTo>
                  <a:pt x="700405" y="843280"/>
                </a:moveTo>
                <a:lnTo>
                  <a:pt x="309880" y="843280"/>
                </a:lnTo>
                <a:lnTo>
                  <a:pt x="309880" y="1087120"/>
                </a:lnTo>
                <a:lnTo>
                  <a:pt x="700405" y="1087120"/>
                </a:lnTo>
                <a:lnTo>
                  <a:pt x="700405" y="843280"/>
                </a:lnTo>
                <a:close/>
              </a:path>
              <a:path w="1323975" h="1087120">
                <a:moveTo>
                  <a:pt x="1323975" y="66675"/>
                </a:moveTo>
                <a:lnTo>
                  <a:pt x="871855" y="66675"/>
                </a:lnTo>
                <a:lnTo>
                  <a:pt x="871855" y="361950"/>
                </a:lnTo>
                <a:lnTo>
                  <a:pt x="1323975" y="361950"/>
                </a:lnTo>
                <a:lnTo>
                  <a:pt x="1323975" y="6667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6" name="Graphic 1410">
            <a:extLst>
              <a:ext uri="{FF2B5EF4-FFF2-40B4-BE49-F238E27FC236}">
                <a16:creationId xmlns:a16="http://schemas.microsoft.com/office/drawing/2014/main" id="{00000000-0008-0000-1100-000038000000}"/>
              </a:ext>
            </a:extLst>
          </xdr:cNvPr>
          <xdr:cNvSpPr/>
        </xdr:nvSpPr>
        <xdr:spPr>
          <a:xfrm>
            <a:off x="2651125" y="730250"/>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7" name="Image 1411">
            <a:extLst>
              <a:ext uri="{FF2B5EF4-FFF2-40B4-BE49-F238E27FC236}">
                <a16:creationId xmlns:a16="http://schemas.microsoft.com/office/drawing/2014/main" id="{00000000-0008-0000-1100-000039000000}"/>
              </a:ext>
            </a:extLst>
          </xdr:cNvPr>
          <xdr:cNvPicPr/>
        </xdr:nvPicPr>
        <xdr:blipFill>
          <a:blip xmlns:r="http://schemas.openxmlformats.org/officeDocument/2006/relationships" r:embed="rId5" cstate="print"/>
          <a:stretch>
            <a:fillRect/>
          </a:stretch>
        </xdr:blipFill>
        <xdr:spPr>
          <a:xfrm>
            <a:off x="2638425" y="704850"/>
            <a:ext cx="90804" cy="90804"/>
          </a:xfrm>
          <a:prstGeom prst="rect">
            <a:avLst/>
          </a:prstGeom>
        </xdr:spPr>
      </xdr:pic>
      <xdr:sp macro="" textlink="">
        <xdr:nvSpPr>
          <xdr:cNvPr id="58" name="Graphic 1412">
            <a:extLst>
              <a:ext uri="{FF2B5EF4-FFF2-40B4-BE49-F238E27FC236}">
                <a16:creationId xmlns:a16="http://schemas.microsoft.com/office/drawing/2014/main" id="{00000000-0008-0000-1100-00003A000000}"/>
              </a:ext>
            </a:extLst>
          </xdr:cNvPr>
          <xdr:cNvSpPr/>
        </xdr:nvSpPr>
        <xdr:spPr>
          <a:xfrm>
            <a:off x="2638425" y="704850"/>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9" name="Graphic 1413">
            <a:extLst>
              <a:ext uri="{FF2B5EF4-FFF2-40B4-BE49-F238E27FC236}">
                <a16:creationId xmlns:a16="http://schemas.microsoft.com/office/drawing/2014/main" id="{00000000-0008-0000-1100-00003B000000}"/>
              </a:ext>
            </a:extLst>
          </xdr:cNvPr>
          <xdr:cNvSpPr/>
        </xdr:nvSpPr>
        <xdr:spPr>
          <a:xfrm>
            <a:off x="2262504" y="762000"/>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0" name="Graphic 1414">
            <a:extLst>
              <a:ext uri="{FF2B5EF4-FFF2-40B4-BE49-F238E27FC236}">
                <a16:creationId xmlns:a16="http://schemas.microsoft.com/office/drawing/2014/main" id="{00000000-0008-0000-1100-00003C000000}"/>
              </a:ext>
            </a:extLst>
          </xdr:cNvPr>
          <xdr:cNvSpPr/>
        </xdr:nvSpPr>
        <xdr:spPr>
          <a:xfrm>
            <a:off x="2057400" y="2624454"/>
            <a:ext cx="624205" cy="1270"/>
          </a:xfrm>
          <a:custGeom>
            <a:avLst/>
            <a:gdLst/>
            <a:ahLst/>
            <a:cxnLst/>
            <a:rect l="l" t="t" r="r" b="b"/>
            <a:pathLst>
              <a:path w="624205">
                <a:moveTo>
                  <a:pt x="0" y="0"/>
                </a:moveTo>
                <a:lnTo>
                  <a:pt x="624204" y="0"/>
                </a:lnTo>
              </a:path>
            </a:pathLst>
          </a:custGeom>
          <a:ln w="12700">
            <a:solidFill>
              <a:srgbClr val="FF0000"/>
            </a:solidFill>
            <a:prstDash val="solid"/>
          </a:ln>
        </xdr:spPr>
        <xdr:txBody>
          <a:bodyPr wrap="square" lIns="0" tIns="0" rIns="0" bIns="0" rtlCol="0">
            <a:prstTxWarp prst="textNoShape">
              <a:avLst/>
            </a:prstTxWarp>
            <a:noAutofit/>
          </a:bodyPr>
          <a:lstStyle/>
          <a:p>
            <a:endParaRPr lang="en-US"/>
          </a:p>
        </xdr:txBody>
      </xdr:sp>
      <xdr:sp macro="" textlink="">
        <xdr:nvSpPr>
          <xdr:cNvPr id="61" name="Textbox 1415">
            <a:extLst>
              <a:ext uri="{FF2B5EF4-FFF2-40B4-BE49-F238E27FC236}">
                <a16:creationId xmlns:a16="http://schemas.microsoft.com/office/drawing/2014/main" id="{00000000-0008-0000-1100-00003D000000}"/>
              </a:ext>
            </a:extLst>
          </xdr:cNvPr>
          <xdr:cNvSpPr txBox="1"/>
        </xdr:nvSpPr>
        <xdr:spPr>
          <a:xfrm>
            <a:off x="452881" y="882777"/>
            <a:ext cx="1403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W</a:t>
            </a:r>
            <a:endParaRPr lang="en-US" sz="1100">
              <a:effectLst/>
              <a:latin typeface="Carlito"/>
              <a:ea typeface="Carlito"/>
              <a:cs typeface="Carlito"/>
            </a:endParaRPr>
          </a:p>
        </xdr:txBody>
      </xdr:sp>
      <xdr:sp macro="" textlink="">
        <xdr:nvSpPr>
          <xdr:cNvPr id="62" name="Textbox 1416">
            <a:extLst>
              <a:ext uri="{FF2B5EF4-FFF2-40B4-BE49-F238E27FC236}">
                <a16:creationId xmlns:a16="http://schemas.microsoft.com/office/drawing/2014/main" id="{00000000-0008-0000-1100-00003E000000}"/>
              </a:ext>
            </a:extLst>
          </xdr:cNvPr>
          <xdr:cNvSpPr txBox="1"/>
        </xdr:nvSpPr>
        <xdr:spPr>
          <a:xfrm>
            <a:off x="2355214" y="835533"/>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63" name="Textbox 1417">
            <a:extLst>
              <a:ext uri="{FF2B5EF4-FFF2-40B4-BE49-F238E27FC236}">
                <a16:creationId xmlns:a16="http://schemas.microsoft.com/office/drawing/2014/main" id="{00000000-0008-0000-1100-00003F000000}"/>
              </a:ext>
            </a:extLst>
          </xdr:cNvPr>
          <xdr:cNvSpPr txBox="1"/>
        </xdr:nvSpPr>
        <xdr:spPr>
          <a:xfrm>
            <a:off x="91693" y="1503044"/>
            <a:ext cx="1403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W</a:t>
            </a:r>
            <a:endParaRPr lang="en-US" sz="1100">
              <a:effectLst/>
              <a:latin typeface="Carlito"/>
              <a:ea typeface="Carlito"/>
              <a:cs typeface="Carlito"/>
            </a:endParaRPr>
          </a:p>
        </xdr:txBody>
      </xdr:sp>
      <xdr:sp macro="" textlink="">
        <xdr:nvSpPr>
          <xdr:cNvPr id="64" name="Textbox 1418">
            <a:extLst>
              <a:ext uri="{FF2B5EF4-FFF2-40B4-BE49-F238E27FC236}">
                <a16:creationId xmlns:a16="http://schemas.microsoft.com/office/drawing/2014/main" id="{00000000-0008-0000-1100-000040000000}"/>
              </a:ext>
            </a:extLst>
          </xdr:cNvPr>
          <xdr:cNvSpPr txBox="1"/>
        </xdr:nvSpPr>
        <xdr:spPr>
          <a:xfrm>
            <a:off x="1997075" y="1673732"/>
            <a:ext cx="151765"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V</a:t>
            </a:r>
            <a:endParaRPr lang="en-US" sz="1100">
              <a:effectLst/>
              <a:latin typeface="Carlito"/>
              <a:ea typeface="Carlito"/>
              <a:cs typeface="Carlito"/>
            </a:endParaRPr>
          </a:p>
        </xdr:txBody>
      </xdr:sp>
      <xdr:sp macro="" textlink="">
        <xdr:nvSpPr>
          <xdr:cNvPr id="65" name="Textbox 1419">
            <a:extLst>
              <a:ext uri="{FF2B5EF4-FFF2-40B4-BE49-F238E27FC236}">
                <a16:creationId xmlns:a16="http://schemas.microsoft.com/office/drawing/2014/main" id="{00000000-0008-0000-1100-000041000000}"/>
              </a:ext>
            </a:extLst>
          </xdr:cNvPr>
          <xdr:cNvSpPr txBox="1"/>
        </xdr:nvSpPr>
        <xdr:spPr>
          <a:xfrm>
            <a:off x="2869057" y="1740789"/>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66" name="Textbox 1420">
            <a:extLst>
              <a:ext uri="{FF2B5EF4-FFF2-40B4-BE49-F238E27FC236}">
                <a16:creationId xmlns:a16="http://schemas.microsoft.com/office/drawing/2014/main" id="{00000000-0008-0000-1100-000042000000}"/>
              </a:ext>
            </a:extLst>
          </xdr:cNvPr>
          <xdr:cNvSpPr txBox="1"/>
        </xdr:nvSpPr>
        <xdr:spPr>
          <a:xfrm>
            <a:off x="4207509" y="1626489"/>
            <a:ext cx="72390"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L</a:t>
            </a:r>
            <a:endParaRPr lang="en-US" sz="1100">
              <a:effectLst/>
              <a:latin typeface="Carlito"/>
              <a:ea typeface="Carlito"/>
              <a:cs typeface="Carlito"/>
            </a:endParaRPr>
          </a:p>
        </xdr:txBody>
      </xdr:sp>
      <xdr:sp macro="" textlink="">
        <xdr:nvSpPr>
          <xdr:cNvPr id="67" name="Textbox 1421">
            <a:extLst>
              <a:ext uri="{FF2B5EF4-FFF2-40B4-BE49-F238E27FC236}">
                <a16:creationId xmlns:a16="http://schemas.microsoft.com/office/drawing/2014/main" id="{00000000-0008-0000-1100-000043000000}"/>
              </a:ext>
            </a:extLst>
          </xdr:cNvPr>
          <xdr:cNvSpPr txBox="1"/>
        </xdr:nvSpPr>
        <xdr:spPr>
          <a:xfrm>
            <a:off x="2934589" y="1799463"/>
            <a:ext cx="62865" cy="88900"/>
          </a:xfrm>
          <a:prstGeom prst="rect">
            <a:avLst/>
          </a:prstGeom>
        </xdr:spPr>
        <xdr:txBody>
          <a:bodyPr wrap="square" lIns="0" tIns="0" rIns="0" bIns="0" rtlCol="0">
            <a:noAutofit/>
          </a:bodyPr>
          <a:lstStyle/>
          <a:p>
            <a:pPr>
              <a:lnSpc>
                <a:spcPts val="695"/>
              </a:lnSpc>
            </a:pPr>
            <a:r>
              <a:rPr lang="en-US" sz="700" spc="-50">
                <a:solidFill>
                  <a:srgbClr val="FF0000"/>
                </a:solidFill>
                <a:effectLst/>
                <a:latin typeface="Carlito"/>
                <a:ea typeface="Carlito"/>
                <a:cs typeface="Carlito"/>
              </a:rPr>
              <a:t>V</a:t>
            </a:r>
            <a:endParaRPr lang="en-US" sz="1100">
              <a:effectLst/>
              <a:latin typeface="Carlito"/>
              <a:ea typeface="Carlito"/>
              <a:cs typeface="Carlito"/>
            </a:endParaRPr>
          </a:p>
        </xdr:txBody>
      </xdr:sp>
      <xdr:sp macro="" textlink="">
        <xdr:nvSpPr>
          <xdr:cNvPr id="68" name="Textbox 1422">
            <a:extLst>
              <a:ext uri="{FF2B5EF4-FFF2-40B4-BE49-F238E27FC236}">
                <a16:creationId xmlns:a16="http://schemas.microsoft.com/office/drawing/2014/main" id="{00000000-0008-0000-1100-000044000000}"/>
              </a:ext>
            </a:extLst>
          </xdr:cNvPr>
          <xdr:cNvSpPr txBox="1"/>
        </xdr:nvSpPr>
        <xdr:spPr>
          <a:xfrm>
            <a:off x="1898014" y="2092832"/>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69" name="Textbox 1423">
            <a:extLst>
              <a:ext uri="{FF2B5EF4-FFF2-40B4-BE49-F238E27FC236}">
                <a16:creationId xmlns:a16="http://schemas.microsoft.com/office/drawing/2014/main" id="{00000000-0008-0000-1100-000045000000}"/>
              </a:ext>
            </a:extLst>
          </xdr:cNvPr>
          <xdr:cNvSpPr txBox="1"/>
        </xdr:nvSpPr>
        <xdr:spPr>
          <a:xfrm>
            <a:off x="2859913" y="2092832"/>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Z</a:t>
            </a:r>
            <a:endParaRPr lang="en-US" sz="1100">
              <a:effectLst/>
              <a:latin typeface="Carlito"/>
              <a:ea typeface="Carlito"/>
              <a:cs typeface="Carlito"/>
            </a:endParaRPr>
          </a:p>
        </xdr:txBody>
      </xdr:sp>
      <xdr:sp macro="" textlink="">
        <xdr:nvSpPr>
          <xdr:cNvPr id="70" name="Textbox 1424">
            <a:extLst>
              <a:ext uri="{FF2B5EF4-FFF2-40B4-BE49-F238E27FC236}">
                <a16:creationId xmlns:a16="http://schemas.microsoft.com/office/drawing/2014/main" id="{00000000-0008-0000-1100-000046000000}"/>
              </a:ext>
            </a:extLst>
          </xdr:cNvPr>
          <xdr:cNvSpPr txBox="1"/>
        </xdr:nvSpPr>
        <xdr:spPr>
          <a:xfrm>
            <a:off x="4035297" y="2207132"/>
            <a:ext cx="72390"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L</a:t>
            </a:r>
            <a:endParaRPr lang="en-US" sz="1100">
              <a:effectLst/>
              <a:latin typeface="Carlito"/>
              <a:ea typeface="Carlito"/>
              <a:cs typeface="Carlito"/>
            </a:endParaRPr>
          </a:p>
        </xdr:txBody>
      </xdr:sp>
      <xdr:sp macro="" textlink="">
        <xdr:nvSpPr>
          <xdr:cNvPr id="71" name="Textbox 1425">
            <a:extLst>
              <a:ext uri="{FF2B5EF4-FFF2-40B4-BE49-F238E27FC236}">
                <a16:creationId xmlns:a16="http://schemas.microsoft.com/office/drawing/2014/main" id="{00000000-0008-0000-1100-000047000000}"/>
              </a:ext>
            </a:extLst>
          </xdr:cNvPr>
          <xdr:cNvSpPr txBox="1"/>
        </xdr:nvSpPr>
        <xdr:spPr>
          <a:xfrm>
            <a:off x="1788286" y="2435986"/>
            <a:ext cx="8953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72" name="Textbox 1426">
            <a:extLst>
              <a:ext uri="{FF2B5EF4-FFF2-40B4-BE49-F238E27FC236}">
                <a16:creationId xmlns:a16="http://schemas.microsoft.com/office/drawing/2014/main" id="{00000000-0008-0000-1100-000048000000}"/>
              </a:ext>
            </a:extLst>
          </xdr:cNvPr>
          <xdr:cNvSpPr txBox="1"/>
        </xdr:nvSpPr>
        <xdr:spPr>
          <a:xfrm>
            <a:off x="2306447" y="2518282"/>
            <a:ext cx="146685"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73" name="Textbox 1427">
            <a:extLst>
              <a:ext uri="{FF2B5EF4-FFF2-40B4-BE49-F238E27FC236}">
                <a16:creationId xmlns:a16="http://schemas.microsoft.com/office/drawing/2014/main" id="{00000000-0008-0000-1100-000049000000}"/>
              </a:ext>
            </a:extLst>
          </xdr:cNvPr>
          <xdr:cNvSpPr txBox="1"/>
        </xdr:nvSpPr>
        <xdr:spPr>
          <a:xfrm>
            <a:off x="1716658" y="2759075"/>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74" name="Textbox 1428">
            <a:extLst>
              <a:ext uri="{FF2B5EF4-FFF2-40B4-BE49-F238E27FC236}">
                <a16:creationId xmlns:a16="http://schemas.microsoft.com/office/drawing/2014/main" id="{00000000-0008-0000-1100-00004A000000}"/>
              </a:ext>
            </a:extLst>
          </xdr:cNvPr>
          <xdr:cNvSpPr txBox="1"/>
        </xdr:nvSpPr>
        <xdr:spPr>
          <a:xfrm>
            <a:off x="2850769" y="2413126"/>
            <a:ext cx="133985" cy="40513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Z</a:t>
            </a:r>
            <a:r>
              <a:rPr lang="en-US" sz="1100" spc="-25" baseline="-25000">
                <a:effectLst/>
                <a:latin typeface="Carlito"/>
                <a:ea typeface="Carlito"/>
                <a:cs typeface="Carlito"/>
              </a:rPr>
              <a:t>1</a:t>
            </a:r>
            <a:endParaRPr lang="en-US" sz="1100">
              <a:effectLst/>
              <a:latin typeface="Carlito"/>
              <a:ea typeface="Carlito"/>
              <a:cs typeface="Carlito"/>
            </a:endParaRPr>
          </a:p>
          <a:p>
            <a:pPr>
              <a:spcBef>
                <a:spcPts val="685"/>
              </a:spcBef>
            </a:pPr>
            <a:r>
              <a:rPr lang="en-US" sz="1100" spc="-25">
                <a:solidFill>
                  <a:srgbClr val="FF0000"/>
                </a:solidFill>
                <a:effectLst/>
                <a:latin typeface="Carlito"/>
                <a:ea typeface="Carlito"/>
                <a:cs typeface="Carlito"/>
              </a:rPr>
              <a:t>B</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75" name="Textbox 1429">
            <a:extLst>
              <a:ext uri="{FF2B5EF4-FFF2-40B4-BE49-F238E27FC236}">
                <a16:creationId xmlns:a16="http://schemas.microsoft.com/office/drawing/2014/main" id="{00000000-0008-0000-1100-00004B000000}"/>
              </a:ext>
            </a:extLst>
          </xdr:cNvPr>
          <xdr:cNvSpPr txBox="1"/>
        </xdr:nvSpPr>
        <xdr:spPr>
          <a:xfrm>
            <a:off x="1635886" y="3112642"/>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sp macro="" textlink="">
        <xdr:nvSpPr>
          <xdr:cNvPr id="76" name="Textbox 1430">
            <a:extLst>
              <a:ext uri="{FF2B5EF4-FFF2-40B4-BE49-F238E27FC236}">
                <a16:creationId xmlns:a16="http://schemas.microsoft.com/office/drawing/2014/main" id="{00000000-0008-0000-1100-00004C000000}"/>
              </a:ext>
            </a:extLst>
          </xdr:cNvPr>
          <xdr:cNvSpPr txBox="1"/>
        </xdr:nvSpPr>
        <xdr:spPr>
          <a:xfrm>
            <a:off x="2382901" y="3350386"/>
            <a:ext cx="123189"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grpSp>
    <xdr:clientData/>
  </xdr:twoCellAnchor>
  <xdr:twoCellAnchor>
    <xdr:from>
      <xdr:col>3</xdr:col>
      <xdr:colOff>1</xdr:colOff>
      <xdr:row>28</xdr:row>
      <xdr:rowOff>0</xdr:rowOff>
    </xdr:from>
    <xdr:to>
      <xdr:col>5</xdr:col>
      <xdr:colOff>15240</xdr:colOff>
      <xdr:row>49</xdr:row>
      <xdr:rowOff>22860</xdr:rowOff>
    </xdr:to>
    <xdr:grpSp>
      <xdr:nvGrpSpPr>
        <xdr:cNvPr id="77" name="Group 76">
          <a:extLst>
            <a:ext uri="{FF2B5EF4-FFF2-40B4-BE49-F238E27FC236}">
              <a16:creationId xmlns:a16="http://schemas.microsoft.com/office/drawing/2014/main" id="{00000000-0008-0000-1100-00004D000000}"/>
            </a:ext>
          </a:extLst>
        </xdr:cNvPr>
        <xdr:cNvGrpSpPr>
          <a:grpSpLocks/>
        </xdr:cNvGrpSpPr>
      </xdr:nvGrpSpPr>
      <xdr:grpSpPr>
        <a:xfrm>
          <a:off x="1150621" y="5257800"/>
          <a:ext cx="1196339" cy="3863340"/>
          <a:chOff x="0" y="0"/>
          <a:chExt cx="1929129" cy="2510409"/>
        </a:xfrm>
      </xdr:grpSpPr>
      <xdr:sp macro="" textlink="">
        <xdr:nvSpPr>
          <xdr:cNvPr id="78" name="Graphic 1461">
            <a:extLst>
              <a:ext uri="{FF2B5EF4-FFF2-40B4-BE49-F238E27FC236}">
                <a16:creationId xmlns:a16="http://schemas.microsoft.com/office/drawing/2014/main" id="{00000000-0008-0000-1100-00004E000000}"/>
              </a:ext>
            </a:extLst>
          </xdr:cNvPr>
          <xdr:cNvSpPr/>
        </xdr:nvSpPr>
        <xdr:spPr>
          <a:xfrm>
            <a:off x="119379" y="308229"/>
            <a:ext cx="1571625" cy="2143125"/>
          </a:xfrm>
          <a:custGeom>
            <a:avLst/>
            <a:gdLst/>
            <a:ahLst/>
            <a:cxnLst/>
            <a:rect l="l" t="t" r="r" b="b"/>
            <a:pathLst>
              <a:path w="1571625" h="2143125">
                <a:moveTo>
                  <a:pt x="262000" y="0"/>
                </a:moveTo>
                <a:lnTo>
                  <a:pt x="214918" y="4222"/>
                </a:lnTo>
                <a:lnTo>
                  <a:pt x="170598" y="16395"/>
                </a:lnTo>
                <a:lnTo>
                  <a:pt x="129784" y="35776"/>
                </a:lnTo>
                <a:lnTo>
                  <a:pt x="93216" y="61623"/>
                </a:lnTo>
                <a:lnTo>
                  <a:pt x="61634" y="93194"/>
                </a:lnTo>
                <a:lnTo>
                  <a:pt x="35781" y="129746"/>
                </a:lnTo>
                <a:lnTo>
                  <a:pt x="16396" y="170539"/>
                </a:lnTo>
                <a:lnTo>
                  <a:pt x="4222" y="214828"/>
                </a:lnTo>
                <a:lnTo>
                  <a:pt x="0" y="261874"/>
                </a:lnTo>
                <a:lnTo>
                  <a:pt x="0" y="1881251"/>
                </a:lnTo>
                <a:lnTo>
                  <a:pt x="4222" y="1928296"/>
                </a:lnTo>
                <a:lnTo>
                  <a:pt x="16396" y="1972585"/>
                </a:lnTo>
                <a:lnTo>
                  <a:pt x="35781" y="2013378"/>
                </a:lnTo>
                <a:lnTo>
                  <a:pt x="61634" y="2049930"/>
                </a:lnTo>
                <a:lnTo>
                  <a:pt x="93216" y="2081501"/>
                </a:lnTo>
                <a:lnTo>
                  <a:pt x="129784" y="2107348"/>
                </a:lnTo>
                <a:lnTo>
                  <a:pt x="170598" y="2126729"/>
                </a:lnTo>
                <a:lnTo>
                  <a:pt x="214918" y="2138902"/>
                </a:lnTo>
                <a:lnTo>
                  <a:pt x="262000" y="2143125"/>
                </a:lnTo>
                <a:lnTo>
                  <a:pt x="1309751" y="2143125"/>
                </a:lnTo>
                <a:lnTo>
                  <a:pt x="1356796" y="2138902"/>
                </a:lnTo>
                <a:lnTo>
                  <a:pt x="1401085" y="2126729"/>
                </a:lnTo>
                <a:lnTo>
                  <a:pt x="1441878" y="2107348"/>
                </a:lnTo>
                <a:lnTo>
                  <a:pt x="1478430" y="2081501"/>
                </a:lnTo>
                <a:lnTo>
                  <a:pt x="1510001" y="2049930"/>
                </a:lnTo>
                <a:lnTo>
                  <a:pt x="1535848" y="2013378"/>
                </a:lnTo>
                <a:lnTo>
                  <a:pt x="1555229" y="1972585"/>
                </a:lnTo>
                <a:lnTo>
                  <a:pt x="1567402" y="1928296"/>
                </a:lnTo>
                <a:lnTo>
                  <a:pt x="1571625" y="1881251"/>
                </a:lnTo>
                <a:lnTo>
                  <a:pt x="1571625" y="261874"/>
                </a:lnTo>
                <a:lnTo>
                  <a:pt x="1567402" y="214828"/>
                </a:lnTo>
                <a:lnTo>
                  <a:pt x="1555229" y="170539"/>
                </a:lnTo>
                <a:lnTo>
                  <a:pt x="1535848" y="129746"/>
                </a:lnTo>
                <a:lnTo>
                  <a:pt x="1510001" y="93194"/>
                </a:lnTo>
                <a:lnTo>
                  <a:pt x="1478430" y="61623"/>
                </a:lnTo>
                <a:lnTo>
                  <a:pt x="1441878" y="35776"/>
                </a:lnTo>
                <a:lnTo>
                  <a:pt x="1401085" y="16395"/>
                </a:lnTo>
                <a:lnTo>
                  <a:pt x="1356796" y="4222"/>
                </a:lnTo>
                <a:lnTo>
                  <a:pt x="1309751" y="0"/>
                </a:lnTo>
                <a:lnTo>
                  <a:pt x="262000"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9" name="Graphic 1462">
            <a:extLst>
              <a:ext uri="{FF2B5EF4-FFF2-40B4-BE49-F238E27FC236}">
                <a16:creationId xmlns:a16="http://schemas.microsoft.com/office/drawing/2014/main" id="{00000000-0008-0000-1100-00004F000000}"/>
              </a:ext>
            </a:extLst>
          </xdr:cNvPr>
          <xdr:cNvSpPr/>
        </xdr:nvSpPr>
        <xdr:spPr>
          <a:xfrm>
            <a:off x="119379" y="1803654"/>
            <a:ext cx="1571625" cy="1270"/>
          </a:xfrm>
          <a:custGeom>
            <a:avLst/>
            <a:gdLst/>
            <a:ahLst/>
            <a:cxnLst/>
            <a:rect l="l" t="t" r="r" b="b"/>
            <a:pathLst>
              <a:path w="1571625">
                <a:moveTo>
                  <a:pt x="0" y="0"/>
                </a:moveTo>
                <a:lnTo>
                  <a:pt x="1571625" y="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80" name="Graphic 1463">
            <a:extLst>
              <a:ext uri="{FF2B5EF4-FFF2-40B4-BE49-F238E27FC236}">
                <a16:creationId xmlns:a16="http://schemas.microsoft.com/office/drawing/2014/main" id="{00000000-0008-0000-1100-000050000000}"/>
              </a:ext>
            </a:extLst>
          </xdr:cNvPr>
          <xdr:cNvSpPr/>
        </xdr:nvSpPr>
        <xdr:spPr>
          <a:xfrm>
            <a:off x="119379" y="2108454"/>
            <a:ext cx="1571625" cy="1270"/>
          </a:xfrm>
          <a:custGeom>
            <a:avLst/>
            <a:gdLst/>
            <a:ahLst/>
            <a:cxnLst/>
            <a:rect l="l" t="t" r="r" b="b"/>
            <a:pathLst>
              <a:path w="1571625">
                <a:moveTo>
                  <a:pt x="0" y="0"/>
                </a:moveTo>
                <a:lnTo>
                  <a:pt x="1571625"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1" name="Graphic 1464">
            <a:extLst>
              <a:ext uri="{FF2B5EF4-FFF2-40B4-BE49-F238E27FC236}">
                <a16:creationId xmlns:a16="http://schemas.microsoft.com/office/drawing/2014/main" id="{00000000-0008-0000-1100-000051000000}"/>
              </a:ext>
            </a:extLst>
          </xdr:cNvPr>
          <xdr:cNvSpPr/>
        </xdr:nvSpPr>
        <xdr:spPr>
          <a:xfrm>
            <a:off x="909955" y="70103"/>
            <a:ext cx="1270" cy="2381250"/>
          </a:xfrm>
          <a:custGeom>
            <a:avLst/>
            <a:gdLst/>
            <a:ahLst/>
            <a:cxnLst/>
            <a:rect l="l" t="t" r="r" b="b"/>
            <a:pathLst>
              <a:path h="2381250">
                <a:moveTo>
                  <a:pt x="0" y="0"/>
                </a:moveTo>
                <a:lnTo>
                  <a:pt x="0" y="238125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82" name="Graphic 1465">
            <a:extLst>
              <a:ext uri="{FF2B5EF4-FFF2-40B4-BE49-F238E27FC236}">
                <a16:creationId xmlns:a16="http://schemas.microsoft.com/office/drawing/2014/main" id="{00000000-0008-0000-1100-000052000000}"/>
              </a:ext>
            </a:extLst>
          </xdr:cNvPr>
          <xdr:cNvSpPr/>
        </xdr:nvSpPr>
        <xdr:spPr>
          <a:xfrm>
            <a:off x="869950" y="76453"/>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83" name="Image 1466">
            <a:extLst>
              <a:ext uri="{FF2B5EF4-FFF2-40B4-BE49-F238E27FC236}">
                <a16:creationId xmlns:a16="http://schemas.microsoft.com/office/drawing/2014/main" id="{00000000-0008-0000-1100-000053000000}"/>
              </a:ext>
            </a:extLst>
          </xdr:cNvPr>
          <xdr:cNvPicPr/>
        </xdr:nvPicPr>
        <xdr:blipFill>
          <a:blip xmlns:r="http://schemas.openxmlformats.org/officeDocument/2006/relationships" r:embed="rId5" cstate="print"/>
          <a:stretch>
            <a:fillRect/>
          </a:stretch>
        </xdr:blipFill>
        <xdr:spPr>
          <a:xfrm>
            <a:off x="857250" y="51053"/>
            <a:ext cx="90804" cy="90804"/>
          </a:xfrm>
          <a:prstGeom prst="rect">
            <a:avLst/>
          </a:prstGeom>
        </xdr:spPr>
      </xdr:pic>
      <xdr:sp macro="" textlink="">
        <xdr:nvSpPr>
          <xdr:cNvPr id="84" name="Graphic 1467">
            <a:extLst>
              <a:ext uri="{FF2B5EF4-FFF2-40B4-BE49-F238E27FC236}">
                <a16:creationId xmlns:a16="http://schemas.microsoft.com/office/drawing/2014/main" id="{00000000-0008-0000-1100-000054000000}"/>
              </a:ext>
            </a:extLst>
          </xdr:cNvPr>
          <xdr:cNvSpPr/>
        </xdr:nvSpPr>
        <xdr:spPr>
          <a:xfrm>
            <a:off x="857250" y="51053"/>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5" name="Graphic 1468">
            <a:extLst>
              <a:ext uri="{FF2B5EF4-FFF2-40B4-BE49-F238E27FC236}">
                <a16:creationId xmlns:a16="http://schemas.microsoft.com/office/drawing/2014/main" id="{00000000-0008-0000-1100-000055000000}"/>
              </a:ext>
            </a:extLst>
          </xdr:cNvPr>
          <xdr:cNvSpPr/>
        </xdr:nvSpPr>
        <xdr:spPr>
          <a:xfrm>
            <a:off x="879475" y="1457578"/>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86" name="Image 1469">
            <a:extLst>
              <a:ext uri="{FF2B5EF4-FFF2-40B4-BE49-F238E27FC236}">
                <a16:creationId xmlns:a16="http://schemas.microsoft.com/office/drawing/2014/main" id="{00000000-0008-0000-1100-000056000000}"/>
              </a:ext>
            </a:extLst>
          </xdr:cNvPr>
          <xdr:cNvPicPr/>
        </xdr:nvPicPr>
        <xdr:blipFill>
          <a:blip xmlns:r="http://schemas.openxmlformats.org/officeDocument/2006/relationships" r:embed="rId5" cstate="print"/>
          <a:stretch>
            <a:fillRect/>
          </a:stretch>
        </xdr:blipFill>
        <xdr:spPr>
          <a:xfrm>
            <a:off x="866775" y="1432178"/>
            <a:ext cx="90804" cy="90804"/>
          </a:xfrm>
          <a:prstGeom prst="rect">
            <a:avLst/>
          </a:prstGeom>
        </xdr:spPr>
      </xdr:pic>
      <xdr:sp macro="" textlink="">
        <xdr:nvSpPr>
          <xdr:cNvPr id="87" name="Graphic 1470">
            <a:extLst>
              <a:ext uri="{FF2B5EF4-FFF2-40B4-BE49-F238E27FC236}">
                <a16:creationId xmlns:a16="http://schemas.microsoft.com/office/drawing/2014/main" id="{00000000-0008-0000-1100-000057000000}"/>
              </a:ext>
            </a:extLst>
          </xdr:cNvPr>
          <xdr:cNvSpPr/>
        </xdr:nvSpPr>
        <xdr:spPr>
          <a:xfrm>
            <a:off x="866775" y="143217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8" name="Graphic 1471">
            <a:extLst>
              <a:ext uri="{FF2B5EF4-FFF2-40B4-BE49-F238E27FC236}">
                <a16:creationId xmlns:a16="http://schemas.microsoft.com/office/drawing/2014/main" id="{00000000-0008-0000-1100-000058000000}"/>
              </a:ext>
            </a:extLst>
          </xdr:cNvPr>
          <xdr:cNvSpPr/>
        </xdr:nvSpPr>
        <xdr:spPr>
          <a:xfrm>
            <a:off x="567055" y="1365503"/>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9" name="Graphic 1472">
            <a:extLst>
              <a:ext uri="{FF2B5EF4-FFF2-40B4-BE49-F238E27FC236}">
                <a16:creationId xmlns:a16="http://schemas.microsoft.com/office/drawing/2014/main" id="{00000000-0008-0000-1100-000059000000}"/>
              </a:ext>
            </a:extLst>
          </xdr:cNvPr>
          <xdr:cNvSpPr/>
        </xdr:nvSpPr>
        <xdr:spPr>
          <a:xfrm>
            <a:off x="879475" y="1171828"/>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0" name="Image 1473">
            <a:extLst>
              <a:ext uri="{FF2B5EF4-FFF2-40B4-BE49-F238E27FC236}">
                <a16:creationId xmlns:a16="http://schemas.microsoft.com/office/drawing/2014/main" id="{00000000-0008-0000-1100-00005A000000}"/>
              </a:ext>
            </a:extLst>
          </xdr:cNvPr>
          <xdr:cNvPicPr/>
        </xdr:nvPicPr>
        <xdr:blipFill>
          <a:blip xmlns:r="http://schemas.openxmlformats.org/officeDocument/2006/relationships" r:embed="rId6" cstate="print"/>
          <a:stretch>
            <a:fillRect/>
          </a:stretch>
        </xdr:blipFill>
        <xdr:spPr>
          <a:xfrm>
            <a:off x="866775" y="1146428"/>
            <a:ext cx="90804" cy="90804"/>
          </a:xfrm>
          <a:prstGeom prst="rect">
            <a:avLst/>
          </a:prstGeom>
        </xdr:spPr>
      </xdr:pic>
      <xdr:sp macro="" textlink="">
        <xdr:nvSpPr>
          <xdr:cNvPr id="91" name="Graphic 1474">
            <a:extLst>
              <a:ext uri="{FF2B5EF4-FFF2-40B4-BE49-F238E27FC236}">
                <a16:creationId xmlns:a16="http://schemas.microsoft.com/office/drawing/2014/main" id="{00000000-0008-0000-1100-00005B000000}"/>
              </a:ext>
            </a:extLst>
          </xdr:cNvPr>
          <xdr:cNvSpPr/>
        </xdr:nvSpPr>
        <xdr:spPr>
          <a:xfrm>
            <a:off x="866775" y="114642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2" name="Graphic 1475">
            <a:extLst>
              <a:ext uri="{FF2B5EF4-FFF2-40B4-BE49-F238E27FC236}">
                <a16:creationId xmlns:a16="http://schemas.microsoft.com/office/drawing/2014/main" id="{00000000-0008-0000-1100-00005C000000}"/>
              </a:ext>
            </a:extLst>
          </xdr:cNvPr>
          <xdr:cNvSpPr/>
        </xdr:nvSpPr>
        <xdr:spPr>
          <a:xfrm>
            <a:off x="471805" y="1060703"/>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3" name="Graphic 1476">
            <a:extLst>
              <a:ext uri="{FF2B5EF4-FFF2-40B4-BE49-F238E27FC236}">
                <a16:creationId xmlns:a16="http://schemas.microsoft.com/office/drawing/2014/main" id="{00000000-0008-0000-1100-00005D000000}"/>
              </a:ext>
            </a:extLst>
          </xdr:cNvPr>
          <xdr:cNvSpPr/>
        </xdr:nvSpPr>
        <xdr:spPr>
          <a:xfrm>
            <a:off x="879475" y="914653"/>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4" name="Image 1477">
            <a:extLst>
              <a:ext uri="{FF2B5EF4-FFF2-40B4-BE49-F238E27FC236}">
                <a16:creationId xmlns:a16="http://schemas.microsoft.com/office/drawing/2014/main" id="{00000000-0008-0000-1100-00005E000000}"/>
              </a:ext>
            </a:extLst>
          </xdr:cNvPr>
          <xdr:cNvPicPr/>
        </xdr:nvPicPr>
        <xdr:blipFill>
          <a:blip xmlns:r="http://schemas.openxmlformats.org/officeDocument/2006/relationships" r:embed="rId6" cstate="print"/>
          <a:stretch>
            <a:fillRect/>
          </a:stretch>
        </xdr:blipFill>
        <xdr:spPr>
          <a:xfrm>
            <a:off x="866775" y="889253"/>
            <a:ext cx="90804" cy="90804"/>
          </a:xfrm>
          <a:prstGeom prst="rect">
            <a:avLst/>
          </a:prstGeom>
        </xdr:spPr>
      </xdr:pic>
      <xdr:sp macro="" textlink="">
        <xdr:nvSpPr>
          <xdr:cNvPr id="95" name="Graphic 1478">
            <a:extLst>
              <a:ext uri="{FF2B5EF4-FFF2-40B4-BE49-F238E27FC236}">
                <a16:creationId xmlns:a16="http://schemas.microsoft.com/office/drawing/2014/main" id="{00000000-0008-0000-1100-00005F000000}"/>
              </a:ext>
            </a:extLst>
          </xdr:cNvPr>
          <xdr:cNvSpPr/>
        </xdr:nvSpPr>
        <xdr:spPr>
          <a:xfrm>
            <a:off x="866775" y="889253"/>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6" name="Graphic 1479">
            <a:extLst>
              <a:ext uri="{FF2B5EF4-FFF2-40B4-BE49-F238E27FC236}">
                <a16:creationId xmlns:a16="http://schemas.microsoft.com/office/drawing/2014/main" id="{00000000-0008-0000-1100-000060000000}"/>
              </a:ext>
            </a:extLst>
          </xdr:cNvPr>
          <xdr:cNvSpPr/>
        </xdr:nvSpPr>
        <xdr:spPr>
          <a:xfrm>
            <a:off x="471805" y="803529"/>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7" name="Graphic 1480">
            <a:extLst>
              <a:ext uri="{FF2B5EF4-FFF2-40B4-BE49-F238E27FC236}">
                <a16:creationId xmlns:a16="http://schemas.microsoft.com/office/drawing/2014/main" id="{00000000-0008-0000-1100-000061000000}"/>
              </a:ext>
            </a:extLst>
          </xdr:cNvPr>
          <xdr:cNvSpPr/>
        </xdr:nvSpPr>
        <xdr:spPr>
          <a:xfrm>
            <a:off x="976630" y="889253"/>
            <a:ext cx="152400" cy="633730"/>
          </a:xfrm>
          <a:custGeom>
            <a:avLst/>
            <a:gdLst/>
            <a:ahLst/>
            <a:cxnLst/>
            <a:rect l="l" t="t" r="r" b="b"/>
            <a:pathLst>
              <a:path w="152400" h="633730">
                <a:moveTo>
                  <a:pt x="76200" y="333375"/>
                </a:moveTo>
                <a:lnTo>
                  <a:pt x="69850" y="320675"/>
                </a:lnTo>
                <a:lnTo>
                  <a:pt x="38100" y="257175"/>
                </a:lnTo>
                <a:lnTo>
                  <a:pt x="0" y="333375"/>
                </a:lnTo>
                <a:lnTo>
                  <a:pt x="28575" y="333375"/>
                </a:lnTo>
                <a:lnTo>
                  <a:pt x="28575" y="557530"/>
                </a:lnTo>
                <a:lnTo>
                  <a:pt x="0" y="557530"/>
                </a:lnTo>
                <a:lnTo>
                  <a:pt x="38100" y="633730"/>
                </a:lnTo>
                <a:lnTo>
                  <a:pt x="69850" y="570230"/>
                </a:lnTo>
                <a:lnTo>
                  <a:pt x="76200" y="557530"/>
                </a:lnTo>
                <a:lnTo>
                  <a:pt x="47625" y="557530"/>
                </a:lnTo>
                <a:lnTo>
                  <a:pt x="47625" y="333375"/>
                </a:lnTo>
                <a:lnTo>
                  <a:pt x="76200" y="333375"/>
                </a:lnTo>
                <a:close/>
              </a:path>
              <a:path w="152400" h="633730">
                <a:moveTo>
                  <a:pt x="152400" y="76200"/>
                </a:moveTo>
                <a:lnTo>
                  <a:pt x="146050" y="63500"/>
                </a:lnTo>
                <a:lnTo>
                  <a:pt x="114300" y="0"/>
                </a:lnTo>
                <a:lnTo>
                  <a:pt x="76200" y="76200"/>
                </a:lnTo>
                <a:lnTo>
                  <a:pt x="104775" y="76200"/>
                </a:lnTo>
                <a:lnTo>
                  <a:pt x="104775" y="300355"/>
                </a:lnTo>
                <a:lnTo>
                  <a:pt x="76200" y="300355"/>
                </a:lnTo>
                <a:lnTo>
                  <a:pt x="114300" y="376555"/>
                </a:lnTo>
                <a:lnTo>
                  <a:pt x="146050" y="313055"/>
                </a:lnTo>
                <a:lnTo>
                  <a:pt x="152400" y="300355"/>
                </a:lnTo>
                <a:lnTo>
                  <a:pt x="123825" y="300355"/>
                </a:lnTo>
                <a:lnTo>
                  <a:pt x="123825" y="76200"/>
                </a:lnTo>
                <a:lnTo>
                  <a:pt x="152400"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98" name="Graphic 1481">
            <a:extLst>
              <a:ext uri="{FF2B5EF4-FFF2-40B4-BE49-F238E27FC236}">
                <a16:creationId xmlns:a16="http://schemas.microsoft.com/office/drawing/2014/main" id="{00000000-0008-0000-1100-000062000000}"/>
              </a:ext>
            </a:extLst>
          </xdr:cNvPr>
          <xdr:cNvSpPr/>
        </xdr:nvSpPr>
        <xdr:spPr>
          <a:xfrm>
            <a:off x="1138555" y="970533"/>
            <a:ext cx="514350" cy="609600"/>
          </a:xfrm>
          <a:custGeom>
            <a:avLst/>
            <a:gdLst/>
            <a:ahLst/>
            <a:cxnLst/>
            <a:rect l="l" t="t" r="r" b="b"/>
            <a:pathLst>
              <a:path w="514350" h="609600">
                <a:moveTo>
                  <a:pt x="414020" y="314325"/>
                </a:moveTo>
                <a:lnTo>
                  <a:pt x="0" y="314325"/>
                </a:lnTo>
                <a:lnTo>
                  <a:pt x="0" y="609600"/>
                </a:lnTo>
                <a:lnTo>
                  <a:pt x="414020" y="609600"/>
                </a:lnTo>
                <a:lnTo>
                  <a:pt x="414020" y="314325"/>
                </a:lnTo>
                <a:close/>
              </a:path>
              <a:path w="514350" h="609600">
                <a:moveTo>
                  <a:pt x="514350" y="0"/>
                </a:moveTo>
                <a:lnTo>
                  <a:pt x="28575" y="0"/>
                </a:lnTo>
                <a:lnTo>
                  <a:pt x="28575" y="295275"/>
                </a:lnTo>
                <a:lnTo>
                  <a:pt x="514350" y="295275"/>
                </a:lnTo>
                <a:lnTo>
                  <a:pt x="5143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9" name="Graphic 1482">
            <a:extLst>
              <a:ext uri="{FF2B5EF4-FFF2-40B4-BE49-F238E27FC236}">
                <a16:creationId xmlns:a16="http://schemas.microsoft.com/office/drawing/2014/main" id="{00000000-0008-0000-1100-000063000000}"/>
              </a:ext>
            </a:extLst>
          </xdr:cNvPr>
          <xdr:cNvSpPr/>
        </xdr:nvSpPr>
        <xdr:spPr>
          <a:xfrm>
            <a:off x="879475" y="1914779"/>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00" name="Image 1483">
            <a:extLst>
              <a:ext uri="{FF2B5EF4-FFF2-40B4-BE49-F238E27FC236}">
                <a16:creationId xmlns:a16="http://schemas.microsoft.com/office/drawing/2014/main" id="{00000000-0008-0000-1100-000064000000}"/>
              </a:ext>
            </a:extLst>
          </xdr:cNvPr>
          <xdr:cNvPicPr/>
        </xdr:nvPicPr>
        <xdr:blipFill>
          <a:blip xmlns:r="http://schemas.openxmlformats.org/officeDocument/2006/relationships" r:embed="rId5" cstate="print"/>
          <a:stretch>
            <a:fillRect/>
          </a:stretch>
        </xdr:blipFill>
        <xdr:spPr>
          <a:xfrm>
            <a:off x="866775" y="1889379"/>
            <a:ext cx="90804" cy="90804"/>
          </a:xfrm>
          <a:prstGeom prst="rect">
            <a:avLst/>
          </a:prstGeom>
        </xdr:spPr>
      </xdr:pic>
      <xdr:sp macro="" textlink="">
        <xdr:nvSpPr>
          <xdr:cNvPr id="101" name="Graphic 1484">
            <a:extLst>
              <a:ext uri="{FF2B5EF4-FFF2-40B4-BE49-F238E27FC236}">
                <a16:creationId xmlns:a16="http://schemas.microsoft.com/office/drawing/2014/main" id="{00000000-0008-0000-1100-000065000000}"/>
              </a:ext>
            </a:extLst>
          </xdr:cNvPr>
          <xdr:cNvSpPr/>
        </xdr:nvSpPr>
        <xdr:spPr>
          <a:xfrm>
            <a:off x="866775" y="188937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02" name="Graphic 1485">
            <a:extLst>
              <a:ext uri="{FF2B5EF4-FFF2-40B4-BE49-F238E27FC236}">
                <a16:creationId xmlns:a16="http://schemas.microsoft.com/office/drawing/2014/main" id="{00000000-0008-0000-1100-000066000000}"/>
              </a:ext>
            </a:extLst>
          </xdr:cNvPr>
          <xdr:cNvSpPr/>
        </xdr:nvSpPr>
        <xdr:spPr>
          <a:xfrm>
            <a:off x="576580" y="1803654"/>
            <a:ext cx="261620" cy="285750"/>
          </a:xfrm>
          <a:custGeom>
            <a:avLst/>
            <a:gdLst/>
            <a:ahLst/>
            <a:cxnLst/>
            <a:rect l="l" t="t" r="r" b="b"/>
            <a:pathLst>
              <a:path w="261620" h="285750">
                <a:moveTo>
                  <a:pt x="261620" y="0"/>
                </a:moveTo>
                <a:lnTo>
                  <a:pt x="0" y="0"/>
                </a:lnTo>
                <a:lnTo>
                  <a:pt x="0" y="285750"/>
                </a:lnTo>
                <a:lnTo>
                  <a:pt x="261620" y="285750"/>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3" name="Graphic 1486">
            <a:extLst>
              <a:ext uri="{FF2B5EF4-FFF2-40B4-BE49-F238E27FC236}">
                <a16:creationId xmlns:a16="http://schemas.microsoft.com/office/drawing/2014/main" id="{00000000-0008-0000-1100-000067000000}"/>
              </a:ext>
            </a:extLst>
          </xdr:cNvPr>
          <xdr:cNvSpPr/>
        </xdr:nvSpPr>
        <xdr:spPr>
          <a:xfrm>
            <a:off x="1852929" y="2108454"/>
            <a:ext cx="76200" cy="342900"/>
          </a:xfrm>
          <a:custGeom>
            <a:avLst/>
            <a:gdLst/>
            <a:ahLst/>
            <a:cxnLst/>
            <a:rect l="l" t="t" r="r" b="b"/>
            <a:pathLst>
              <a:path w="76200" h="342900">
                <a:moveTo>
                  <a:pt x="28575" y="266700"/>
                </a:moveTo>
                <a:lnTo>
                  <a:pt x="0" y="266700"/>
                </a:lnTo>
                <a:lnTo>
                  <a:pt x="38100" y="342900"/>
                </a:lnTo>
                <a:lnTo>
                  <a:pt x="69850" y="279400"/>
                </a:lnTo>
                <a:lnTo>
                  <a:pt x="28575" y="279400"/>
                </a:lnTo>
                <a:lnTo>
                  <a:pt x="28575" y="266700"/>
                </a:lnTo>
                <a:close/>
              </a:path>
              <a:path w="76200" h="342900">
                <a:moveTo>
                  <a:pt x="47625" y="63500"/>
                </a:moveTo>
                <a:lnTo>
                  <a:pt x="28575" y="63500"/>
                </a:lnTo>
                <a:lnTo>
                  <a:pt x="28575" y="279400"/>
                </a:lnTo>
                <a:lnTo>
                  <a:pt x="47625" y="279400"/>
                </a:lnTo>
                <a:lnTo>
                  <a:pt x="47625" y="63500"/>
                </a:lnTo>
                <a:close/>
              </a:path>
              <a:path w="76200" h="342900">
                <a:moveTo>
                  <a:pt x="76200" y="266700"/>
                </a:moveTo>
                <a:lnTo>
                  <a:pt x="47625" y="266700"/>
                </a:lnTo>
                <a:lnTo>
                  <a:pt x="47625" y="279400"/>
                </a:lnTo>
                <a:lnTo>
                  <a:pt x="69850" y="279400"/>
                </a:lnTo>
                <a:lnTo>
                  <a:pt x="76200" y="266700"/>
                </a:lnTo>
                <a:close/>
              </a:path>
              <a:path w="76200" h="342900">
                <a:moveTo>
                  <a:pt x="38100" y="0"/>
                </a:moveTo>
                <a:lnTo>
                  <a:pt x="0" y="76200"/>
                </a:lnTo>
                <a:lnTo>
                  <a:pt x="28575" y="76200"/>
                </a:lnTo>
                <a:lnTo>
                  <a:pt x="28575" y="63500"/>
                </a:lnTo>
                <a:lnTo>
                  <a:pt x="69850" y="63500"/>
                </a:lnTo>
                <a:lnTo>
                  <a:pt x="38100" y="0"/>
                </a:lnTo>
                <a:close/>
              </a:path>
              <a:path w="76200" h="34290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pic>
        <xdr:nvPicPr>
          <xdr:cNvPr id="104" name="Image 1487">
            <a:extLst>
              <a:ext uri="{FF2B5EF4-FFF2-40B4-BE49-F238E27FC236}">
                <a16:creationId xmlns:a16="http://schemas.microsoft.com/office/drawing/2014/main" id="{00000000-0008-0000-1100-000068000000}"/>
              </a:ext>
            </a:extLst>
          </xdr:cNvPr>
          <xdr:cNvPicPr/>
        </xdr:nvPicPr>
        <xdr:blipFill>
          <a:blip xmlns:r="http://schemas.openxmlformats.org/officeDocument/2006/relationships" r:embed="rId7" cstate="print"/>
          <a:stretch>
            <a:fillRect/>
          </a:stretch>
        </xdr:blipFill>
        <xdr:spPr>
          <a:xfrm>
            <a:off x="967105" y="1889379"/>
            <a:ext cx="76200" cy="219075"/>
          </a:xfrm>
          <a:prstGeom prst="rect">
            <a:avLst/>
          </a:prstGeom>
        </xdr:spPr>
      </xdr:pic>
      <xdr:sp macro="" textlink="">
        <xdr:nvSpPr>
          <xdr:cNvPr id="105" name="Graphic 1488">
            <a:extLst>
              <a:ext uri="{FF2B5EF4-FFF2-40B4-BE49-F238E27FC236}">
                <a16:creationId xmlns:a16="http://schemas.microsoft.com/office/drawing/2014/main" id="{00000000-0008-0000-1100-000069000000}"/>
              </a:ext>
            </a:extLst>
          </xdr:cNvPr>
          <xdr:cNvSpPr/>
        </xdr:nvSpPr>
        <xdr:spPr>
          <a:xfrm>
            <a:off x="1071880" y="1841754"/>
            <a:ext cx="542925" cy="219075"/>
          </a:xfrm>
          <a:custGeom>
            <a:avLst/>
            <a:gdLst/>
            <a:ahLst/>
            <a:cxnLst/>
            <a:rect l="l" t="t" r="r" b="b"/>
            <a:pathLst>
              <a:path w="542925" h="219075">
                <a:moveTo>
                  <a:pt x="542925" y="0"/>
                </a:moveTo>
                <a:lnTo>
                  <a:pt x="0" y="0"/>
                </a:lnTo>
                <a:lnTo>
                  <a:pt x="0" y="219075"/>
                </a:lnTo>
                <a:lnTo>
                  <a:pt x="542925" y="219075"/>
                </a:lnTo>
                <a:lnTo>
                  <a:pt x="5429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6" name="Graphic 1489">
            <a:extLst>
              <a:ext uri="{FF2B5EF4-FFF2-40B4-BE49-F238E27FC236}">
                <a16:creationId xmlns:a16="http://schemas.microsoft.com/office/drawing/2014/main" id="{00000000-0008-0000-1100-00006A000000}"/>
              </a:ext>
            </a:extLst>
          </xdr:cNvPr>
          <xdr:cNvSpPr/>
        </xdr:nvSpPr>
        <xdr:spPr>
          <a:xfrm>
            <a:off x="0" y="70103"/>
            <a:ext cx="1814830" cy="2381250"/>
          </a:xfrm>
          <a:custGeom>
            <a:avLst/>
            <a:gdLst/>
            <a:ahLst/>
            <a:cxnLst/>
            <a:rect l="l" t="t" r="r" b="b"/>
            <a:pathLst>
              <a:path w="1814830" h="2381250">
                <a:moveTo>
                  <a:pt x="76200" y="1529080"/>
                </a:moveTo>
                <a:lnTo>
                  <a:pt x="69850" y="1516380"/>
                </a:lnTo>
                <a:lnTo>
                  <a:pt x="38100" y="1452880"/>
                </a:lnTo>
                <a:lnTo>
                  <a:pt x="0" y="1529080"/>
                </a:lnTo>
                <a:lnTo>
                  <a:pt x="31750" y="1529080"/>
                </a:lnTo>
                <a:lnTo>
                  <a:pt x="31750" y="2305050"/>
                </a:lnTo>
                <a:lnTo>
                  <a:pt x="0" y="2305050"/>
                </a:lnTo>
                <a:lnTo>
                  <a:pt x="38100" y="2381250"/>
                </a:lnTo>
                <a:lnTo>
                  <a:pt x="69850" y="2317750"/>
                </a:lnTo>
                <a:lnTo>
                  <a:pt x="76200" y="2305050"/>
                </a:lnTo>
                <a:lnTo>
                  <a:pt x="44450" y="2305050"/>
                </a:lnTo>
                <a:lnTo>
                  <a:pt x="44450" y="1529080"/>
                </a:lnTo>
                <a:lnTo>
                  <a:pt x="76200" y="1529080"/>
                </a:lnTo>
                <a:close/>
              </a:path>
              <a:path w="1814830" h="2381250">
                <a:moveTo>
                  <a:pt x="1814830" y="76200"/>
                </a:moveTo>
                <a:lnTo>
                  <a:pt x="1808480" y="63500"/>
                </a:lnTo>
                <a:lnTo>
                  <a:pt x="1776730" y="0"/>
                </a:lnTo>
                <a:lnTo>
                  <a:pt x="1738630" y="76200"/>
                </a:lnTo>
                <a:lnTo>
                  <a:pt x="1767205" y="76200"/>
                </a:lnTo>
                <a:lnTo>
                  <a:pt x="1767205" y="2305050"/>
                </a:lnTo>
                <a:lnTo>
                  <a:pt x="1738630" y="2305050"/>
                </a:lnTo>
                <a:lnTo>
                  <a:pt x="1776730" y="2381250"/>
                </a:lnTo>
                <a:lnTo>
                  <a:pt x="1808480" y="2317750"/>
                </a:lnTo>
                <a:lnTo>
                  <a:pt x="1814830" y="2305050"/>
                </a:lnTo>
                <a:lnTo>
                  <a:pt x="1786255" y="2305050"/>
                </a:lnTo>
                <a:lnTo>
                  <a:pt x="1786255" y="76200"/>
                </a:lnTo>
                <a:lnTo>
                  <a:pt x="1814830"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07" name="Graphic 1490">
            <a:extLst>
              <a:ext uri="{FF2B5EF4-FFF2-40B4-BE49-F238E27FC236}">
                <a16:creationId xmlns:a16="http://schemas.microsoft.com/office/drawing/2014/main" id="{00000000-0008-0000-1100-00006B000000}"/>
              </a:ext>
            </a:extLst>
          </xdr:cNvPr>
          <xdr:cNvSpPr/>
        </xdr:nvSpPr>
        <xdr:spPr>
          <a:xfrm>
            <a:off x="879475" y="2419604"/>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08" name="Image 1491">
            <a:extLst>
              <a:ext uri="{FF2B5EF4-FFF2-40B4-BE49-F238E27FC236}">
                <a16:creationId xmlns:a16="http://schemas.microsoft.com/office/drawing/2014/main" id="{00000000-0008-0000-1100-00006C000000}"/>
              </a:ext>
            </a:extLst>
          </xdr:cNvPr>
          <xdr:cNvPicPr/>
        </xdr:nvPicPr>
        <xdr:blipFill>
          <a:blip xmlns:r="http://schemas.openxmlformats.org/officeDocument/2006/relationships" r:embed="rId5" cstate="print"/>
          <a:stretch>
            <a:fillRect/>
          </a:stretch>
        </xdr:blipFill>
        <xdr:spPr>
          <a:xfrm>
            <a:off x="866775" y="2394204"/>
            <a:ext cx="90804" cy="90804"/>
          </a:xfrm>
          <a:prstGeom prst="rect">
            <a:avLst/>
          </a:prstGeom>
        </xdr:spPr>
      </xdr:pic>
      <xdr:sp macro="" textlink="">
        <xdr:nvSpPr>
          <xdr:cNvPr id="109" name="Graphic 1492">
            <a:extLst>
              <a:ext uri="{FF2B5EF4-FFF2-40B4-BE49-F238E27FC236}">
                <a16:creationId xmlns:a16="http://schemas.microsoft.com/office/drawing/2014/main" id="{00000000-0008-0000-1100-00006D000000}"/>
              </a:ext>
            </a:extLst>
          </xdr:cNvPr>
          <xdr:cNvSpPr/>
        </xdr:nvSpPr>
        <xdr:spPr>
          <a:xfrm>
            <a:off x="866775" y="2394204"/>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0" name="Textbox 1493">
            <a:extLst>
              <a:ext uri="{FF2B5EF4-FFF2-40B4-BE49-F238E27FC236}">
                <a16:creationId xmlns:a16="http://schemas.microsoft.com/office/drawing/2014/main" id="{00000000-0008-0000-1100-00006E000000}"/>
              </a:ext>
            </a:extLst>
          </xdr:cNvPr>
          <xdr:cNvSpPr txBox="1"/>
        </xdr:nvSpPr>
        <xdr:spPr>
          <a:xfrm>
            <a:off x="668527"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11" name="Textbox 1494">
            <a:extLst>
              <a:ext uri="{FF2B5EF4-FFF2-40B4-BE49-F238E27FC236}">
                <a16:creationId xmlns:a16="http://schemas.microsoft.com/office/drawing/2014/main" id="{00000000-0008-0000-1100-00006F000000}"/>
              </a:ext>
            </a:extLst>
          </xdr:cNvPr>
          <xdr:cNvSpPr txBox="1"/>
        </xdr:nvSpPr>
        <xdr:spPr>
          <a:xfrm>
            <a:off x="563372" y="876300"/>
            <a:ext cx="151765" cy="40513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V</a:t>
            </a:r>
            <a:endParaRPr lang="en-US" sz="1100">
              <a:effectLst/>
              <a:latin typeface="Carlito"/>
              <a:ea typeface="Carlito"/>
              <a:cs typeface="Carlito"/>
            </a:endParaRPr>
          </a:p>
          <a:p>
            <a:pPr>
              <a:spcBef>
                <a:spcPts val="685"/>
              </a:spcBef>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12" name="Textbox 1495">
            <a:extLst>
              <a:ext uri="{FF2B5EF4-FFF2-40B4-BE49-F238E27FC236}">
                <a16:creationId xmlns:a16="http://schemas.microsoft.com/office/drawing/2014/main" id="{00000000-0008-0000-1100-000070000000}"/>
              </a:ext>
            </a:extLst>
          </xdr:cNvPr>
          <xdr:cNvSpPr txBox="1"/>
        </xdr:nvSpPr>
        <xdr:spPr>
          <a:xfrm>
            <a:off x="659383" y="1043939"/>
            <a:ext cx="885190" cy="535305"/>
          </a:xfrm>
          <a:prstGeom prst="rect">
            <a:avLst/>
          </a:prstGeom>
        </xdr:spPr>
        <xdr:txBody>
          <a:bodyPr wrap="square" lIns="0" tIns="0" rIns="0" bIns="0" rtlCol="0">
            <a:noAutofit/>
          </a:bodyPr>
          <a:lstStyle/>
          <a:p>
            <a:pPr marR="11430" algn="r">
              <a:lnSpc>
                <a:spcPts val="1125"/>
              </a:lnSpc>
            </a:pP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1</a:t>
            </a: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V</a:t>
            </a:r>
            <a:endParaRPr lang="en-US" sz="1100">
              <a:effectLst/>
              <a:latin typeface="Carlito"/>
              <a:ea typeface="Carlito"/>
              <a:cs typeface="Carlito"/>
            </a:endParaRPr>
          </a:p>
          <a:p>
            <a:pPr>
              <a:spcBef>
                <a:spcPts val="290"/>
              </a:spcBef>
            </a:pPr>
            <a:r>
              <a:rPr lang="en-US" sz="700">
                <a:effectLst/>
                <a:latin typeface="Carlito"/>
                <a:ea typeface="Carlito"/>
                <a:cs typeface="Carlito"/>
              </a:rPr>
              <a:t> </a:t>
            </a:r>
            <a:endParaRPr lang="en-US" sz="1100">
              <a:effectLst/>
              <a:latin typeface="Carlito"/>
              <a:ea typeface="Carlito"/>
              <a:cs typeface="Carlito"/>
            </a:endParaRPr>
          </a:p>
          <a:p>
            <a:pPr>
              <a:lnSpc>
                <a:spcPct val="95000"/>
              </a:lnSpc>
              <a:tabLst>
                <a:tab pos="571500" algn="l"/>
              </a:tabLst>
            </a:pPr>
            <a:r>
              <a:rPr lang="en-US" sz="1100" spc="-50">
                <a:effectLst/>
                <a:latin typeface="Carlito"/>
                <a:ea typeface="Carlito"/>
                <a:cs typeface="Carlito"/>
              </a:rPr>
              <a:t>G</a:t>
            </a:r>
            <a:r>
              <a:rPr lang="en-US" sz="1100">
                <a:effectLst/>
                <a:latin typeface="Carlito"/>
                <a:ea typeface="Carlito"/>
                <a:cs typeface="Carlito"/>
              </a:rPr>
              <a:t>	</a:t>
            </a:r>
            <a:r>
              <a:rPr lang="en-US" sz="1100" spc="-25">
                <a:solidFill>
                  <a:srgbClr val="FF0000"/>
                </a:solidFill>
                <a:effectLst/>
                <a:latin typeface="Carlito"/>
                <a:ea typeface="Carlito"/>
                <a:cs typeface="Carlito"/>
              </a:rPr>
              <a:t>GG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13" name="Textbox 1496">
            <a:extLst>
              <a:ext uri="{FF2B5EF4-FFF2-40B4-BE49-F238E27FC236}">
                <a16:creationId xmlns:a16="http://schemas.microsoft.com/office/drawing/2014/main" id="{00000000-0008-0000-1100-000071000000}"/>
              </a:ext>
            </a:extLst>
          </xdr:cNvPr>
          <xdr:cNvSpPr txBox="1"/>
        </xdr:nvSpPr>
        <xdr:spPr>
          <a:xfrm>
            <a:off x="668527" y="1877567"/>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14" name="Textbox 1497">
            <a:extLst>
              <a:ext uri="{FF2B5EF4-FFF2-40B4-BE49-F238E27FC236}">
                <a16:creationId xmlns:a16="http://schemas.microsoft.com/office/drawing/2014/main" id="{00000000-0008-0000-1100-000072000000}"/>
              </a:ext>
            </a:extLst>
          </xdr:cNvPr>
          <xdr:cNvSpPr txBox="1"/>
        </xdr:nvSpPr>
        <xdr:spPr>
          <a:xfrm>
            <a:off x="1164208" y="1915667"/>
            <a:ext cx="301625" cy="140335"/>
          </a:xfrm>
          <a:prstGeom prst="rect">
            <a:avLst/>
          </a:prstGeom>
        </xdr:spPr>
        <xdr:txBody>
          <a:bodyPr wrap="square" lIns="0" tIns="0" rIns="0" bIns="0" rtlCol="0">
            <a:noAutofit/>
          </a:bodyPr>
          <a:lstStyle/>
          <a:p>
            <a:pPr>
              <a:lnSpc>
                <a:spcPts val="1105"/>
              </a:lnSpc>
            </a:pPr>
            <a:r>
              <a:rPr lang="en-US" sz="1100" spc="-20">
                <a:effectLst/>
                <a:latin typeface="Carlito"/>
                <a:ea typeface="Carlito"/>
                <a:cs typeface="Carlito"/>
              </a:rPr>
              <a:t>0.5m</a:t>
            </a:r>
            <a:endParaRPr lang="en-US" sz="1100">
              <a:effectLst/>
              <a:latin typeface="Carlito"/>
              <a:ea typeface="Carlito"/>
              <a:cs typeface="Carlito"/>
            </a:endParaRPr>
          </a:p>
        </xdr:txBody>
      </xdr:sp>
    </xdr:grpSp>
    <xdr:clientData/>
  </xdr:twoCellAnchor>
  <xdr:twoCellAnchor>
    <xdr:from>
      <xdr:col>6</xdr:col>
      <xdr:colOff>0</xdr:colOff>
      <xdr:row>29</xdr:row>
      <xdr:rowOff>0</xdr:rowOff>
    </xdr:from>
    <xdr:to>
      <xdr:col>8</xdr:col>
      <xdr:colOff>60960</xdr:colOff>
      <xdr:row>46</xdr:row>
      <xdr:rowOff>106680</xdr:rowOff>
    </xdr:to>
    <xdr:grpSp>
      <xdr:nvGrpSpPr>
        <xdr:cNvPr id="115" name="Group 114">
          <a:extLst>
            <a:ext uri="{FF2B5EF4-FFF2-40B4-BE49-F238E27FC236}">
              <a16:creationId xmlns:a16="http://schemas.microsoft.com/office/drawing/2014/main" id="{00000000-0008-0000-1100-000073000000}"/>
            </a:ext>
          </a:extLst>
        </xdr:cNvPr>
        <xdr:cNvGrpSpPr>
          <a:grpSpLocks/>
        </xdr:cNvGrpSpPr>
      </xdr:nvGrpSpPr>
      <xdr:grpSpPr>
        <a:xfrm>
          <a:off x="2529840" y="5440680"/>
          <a:ext cx="1203960" cy="3215640"/>
          <a:chOff x="0" y="0"/>
          <a:chExt cx="1691004" cy="2509138"/>
        </a:xfrm>
      </xdr:grpSpPr>
      <xdr:sp macro="" textlink="">
        <xdr:nvSpPr>
          <xdr:cNvPr id="116" name="Graphic 1511">
            <a:extLst>
              <a:ext uri="{FF2B5EF4-FFF2-40B4-BE49-F238E27FC236}">
                <a16:creationId xmlns:a16="http://schemas.microsoft.com/office/drawing/2014/main" id="{00000000-0008-0000-1100-000074000000}"/>
              </a:ext>
            </a:extLst>
          </xdr:cNvPr>
          <xdr:cNvSpPr/>
        </xdr:nvSpPr>
        <xdr:spPr>
          <a:xfrm>
            <a:off x="109854" y="311404"/>
            <a:ext cx="1571625" cy="2143125"/>
          </a:xfrm>
          <a:custGeom>
            <a:avLst/>
            <a:gdLst/>
            <a:ahLst/>
            <a:cxnLst/>
            <a:rect l="l" t="t" r="r" b="b"/>
            <a:pathLst>
              <a:path w="1571625" h="2143125">
                <a:moveTo>
                  <a:pt x="262000" y="0"/>
                </a:moveTo>
                <a:lnTo>
                  <a:pt x="214918" y="4222"/>
                </a:lnTo>
                <a:lnTo>
                  <a:pt x="170598" y="16395"/>
                </a:lnTo>
                <a:lnTo>
                  <a:pt x="129784" y="35776"/>
                </a:lnTo>
                <a:lnTo>
                  <a:pt x="93216" y="61623"/>
                </a:lnTo>
                <a:lnTo>
                  <a:pt x="61634" y="93194"/>
                </a:lnTo>
                <a:lnTo>
                  <a:pt x="35781" y="129746"/>
                </a:lnTo>
                <a:lnTo>
                  <a:pt x="16396" y="170539"/>
                </a:lnTo>
                <a:lnTo>
                  <a:pt x="4222" y="214828"/>
                </a:lnTo>
                <a:lnTo>
                  <a:pt x="0" y="261874"/>
                </a:lnTo>
                <a:lnTo>
                  <a:pt x="0" y="1881251"/>
                </a:lnTo>
                <a:lnTo>
                  <a:pt x="4222" y="1928296"/>
                </a:lnTo>
                <a:lnTo>
                  <a:pt x="16396" y="1972585"/>
                </a:lnTo>
                <a:lnTo>
                  <a:pt x="35781" y="2013378"/>
                </a:lnTo>
                <a:lnTo>
                  <a:pt x="61634" y="2049930"/>
                </a:lnTo>
                <a:lnTo>
                  <a:pt x="93216" y="2081501"/>
                </a:lnTo>
                <a:lnTo>
                  <a:pt x="129784" y="2107348"/>
                </a:lnTo>
                <a:lnTo>
                  <a:pt x="170598" y="2126729"/>
                </a:lnTo>
                <a:lnTo>
                  <a:pt x="214918" y="2138902"/>
                </a:lnTo>
                <a:lnTo>
                  <a:pt x="262000" y="2143125"/>
                </a:lnTo>
                <a:lnTo>
                  <a:pt x="1309751" y="2143125"/>
                </a:lnTo>
                <a:lnTo>
                  <a:pt x="1356796" y="2138902"/>
                </a:lnTo>
                <a:lnTo>
                  <a:pt x="1401085" y="2126729"/>
                </a:lnTo>
                <a:lnTo>
                  <a:pt x="1441878" y="2107348"/>
                </a:lnTo>
                <a:lnTo>
                  <a:pt x="1478430" y="2081501"/>
                </a:lnTo>
                <a:lnTo>
                  <a:pt x="1510001" y="2049930"/>
                </a:lnTo>
                <a:lnTo>
                  <a:pt x="1535848" y="2013378"/>
                </a:lnTo>
                <a:lnTo>
                  <a:pt x="1555229" y="1972585"/>
                </a:lnTo>
                <a:lnTo>
                  <a:pt x="1567402" y="1928296"/>
                </a:lnTo>
                <a:lnTo>
                  <a:pt x="1571625" y="1881251"/>
                </a:lnTo>
                <a:lnTo>
                  <a:pt x="1571625" y="261874"/>
                </a:lnTo>
                <a:lnTo>
                  <a:pt x="1567402" y="214828"/>
                </a:lnTo>
                <a:lnTo>
                  <a:pt x="1555229" y="170539"/>
                </a:lnTo>
                <a:lnTo>
                  <a:pt x="1535848" y="129746"/>
                </a:lnTo>
                <a:lnTo>
                  <a:pt x="1510001" y="93194"/>
                </a:lnTo>
                <a:lnTo>
                  <a:pt x="1478430" y="61623"/>
                </a:lnTo>
                <a:lnTo>
                  <a:pt x="1441878" y="35776"/>
                </a:lnTo>
                <a:lnTo>
                  <a:pt x="1401085" y="16395"/>
                </a:lnTo>
                <a:lnTo>
                  <a:pt x="1356796" y="4222"/>
                </a:lnTo>
                <a:lnTo>
                  <a:pt x="1309751" y="0"/>
                </a:lnTo>
                <a:lnTo>
                  <a:pt x="262000"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7" name="Graphic 1512">
            <a:extLst>
              <a:ext uri="{FF2B5EF4-FFF2-40B4-BE49-F238E27FC236}">
                <a16:creationId xmlns:a16="http://schemas.microsoft.com/office/drawing/2014/main" id="{00000000-0008-0000-1100-000075000000}"/>
              </a:ext>
            </a:extLst>
          </xdr:cNvPr>
          <xdr:cNvSpPr/>
        </xdr:nvSpPr>
        <xdr:spPr>
          <a:xfrm>
            <a:off x="119379" y="1802383"/>
            <a:ext cx="1571625" cy="1270"/>
          </a:xfrm>
          <a:custGeom>
            <a:avLst/>
            <a:gdLst/>
            <a:ahLst/>
            <a:cxnLst/>
            <a:rect l="l" t="t" r="r" b="b"/>
            <a:pathLst>
              <a:path w="1571625">
                <a:moveTo>
                  <a:pt x="0" y="0"/>
                </a:moveTo>
                <a:lnTo>
                  <a:pt x="1571625" y="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18" name="Graphic 1513">
            <a:extLst>
              <a:ext uri="{FF2B5EF4-FFF2-40B4-BE49-F238E27FC236}">
                <a16:creationId xmlns:a16="http://schemas.microsoft.com/office/drawing/2014/main" id="{00000000-0008-0000-1100-000076000000}"/>
              </a:ext>
            </a:extLst>
          </xdr:cNvPr>
          <xdr:cNvSpPr/>
        </xdr:nvSpPr>
        <xdr:spPr>
          <a:xfrm>
            <a:off x="119379" y="2107183"/>
            <a:ext cx="1571625" cy="1270"/>
          </a:xfrm>
          <a:custGeom>
            <a:avLst/>
            <a:gdLst/>
            <a:ahLst/>
            <a:cxnLst/>
            <a:rect l="l" t="t" r="r" b="b"/>
            <a:pathLst>
              <a:path w="1571625">
                <a:moveTo>
                  <a:pt x="0" y="0"/>
                </a:moveTo>
                <a:lnTo>
                  <a:pt x="1571625"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9" name="Graphic 1514">
            <a:extLst>
              <a:ext uri="{FF2B5EF4-FFF2-40B4-BE49-F238E27FC236}">
                <a16:creationId xmlns:a16="http://schemas.microsoft.com/office/drawing/2014/main" id="{00000000-0008-0000-1100-000077000000}"/>
              </a:ext>
            </a:extLst>
          </xdr:cNvPr>
          <xdr:cNvSpPr/>
        </xdr:nvSpPr>
        <xdr:spPr>
          <a:xfrm>
            <a:off x="909955" y="68834"/>
            <a:ext cx="1270" cy="2381250"/>
          </a:xfrm>
          <a:custGeom>
            <a:avLst/>
            <a:gdLst/>
            <a:ahLst/>
            <a:cxnLst/>
            <a:rect l="l" t="t" r="r" b="b"/>
            <a:pathLst>
              <a:path h="2381250">
                <a:moveTo>
                  <a:pt x="0" y="0"/>
                </a:moveTo>
                <a:lnTo>
                  <a:pt x="0" y="238125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20" name="Graphic 1515">
            <a:extLst>
              <a:ext uri="{FF2B5EF4-FFF2-40B4-BE49-F238E27FC236}">
                <a16:creationId xmlns:a16="http://schemas.microsoft.com/office/drawing/2014/main" id="{00000000-0008-0000-1100-000078000000}"/>
              </a:ext>
            </a:extLst>
          </xdr:cNvPr>
          <xdr:cNvSpPr/>
        </xdr:nvSpPr>
        <xdr:spPr>
          <a:xfrm>
            <a:off x="869950" y="7518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1" name="Image 1516">
            <a:extLst>
              <a:ext uri="{FF2B5EF4-FFF2-40B4-BE49-F238E27FC236}">
                <a16:creationId xmlns:a16="http://schemas.microsoft.com/office/drawing/2014/main" id="{00000000-0008-0000-1100-000079000000}"/>
              </a:ext>
            </a:extLst>
          </xdr:cNvPr>
          <xdr:cNvPicPr/>
        </xdr:nvPicPr>
        <xdr:blipFill>
          <a:blip xmlns:r="http://schemas.openxmlformats.org/officeDocument/2006/relationships" r:embed="rId2" cstate="print"/>
          <a:stretch>
            <a:fillRect/>
          </a:stretch>
        </xdr:blipFill>
        <xdr:spPr>
          <a:xfrm>
            <a:off x="857250" y="49784"/>
            <a:ext cx="90804" cy="90805"/>
          </a:xfrm>
          <a:prstGeom prst="rect">
            <a:avLst/>
          </a:prstGeom>
        </xdr:spPr>
      </xdr:pic>
      <xdr:sp macro="" textlink="">
        <xdr:nvSpPr>
          <xdr:cNvPr id="122" name="Graphic 1517">
            <a:extLst>
              <a:ext uri="{FF2B5EF4-FFF2-40B4-BE49-F238E27FC236}">
                <a16:creationId xmlns:a16="http://schemas.microsoft.com/office/drawing/2014/main" id="{00000000-0008-0000-1100-00007A000000}"/>
              </a:ext>
            </a:extLst>
          </xdr:cNvPr>
          <xdr:cNvSpPr/>
        </xdr:nvSpPr>
        <xdr:spPr>
          <a:xfrm>
            <a:off x="857250" y="49784"/>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3" name="Graphic 1518">
            <a:extLst>
              <a:ext uri="{FF2B5EF4-FFF2-40B4-BE49-F238E27FC236}">
                <a16:creationId xmlns:a16="http://schemas.microsoft.com/office/drawing/2014/main" id="{00000000-0008-0000-1100-00007B000000}"/>
              </a:ext>
            </a:extLst>
          </xdr:cNvPr>
          <xdr:cNvSpPr/>
        </xdr:nvSpPr>
        <xdr:spPr>
          <a:xfrm>
            <a:off x="879475" y="1456308"/>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4" name="Image 1519">
            <a:extLst>
              <a:ext uri="{FF2B5EF4-FFF2-40B4-BE49-F238E27FC236}">
                <a16:creationId xmlns:a16="http://schemas.microsoft.com/office/drawing/2014/main" id="{00000000-0008-0000-1100-00007C000000}"/>
              </a:ext>
            </a:extLst>
          </xdr:cNvPr>
          <xdr:cNvPicPr/>
        </xdr:nvPicPr>
        <xdr:blipFill>
          <a:blip xmlns:r="http://schemas.openxmlformats.org/officeDocument/2006/relationships" r:embed="rId2" cstate="print"/>
          <a:stretch>
            <a:fillRect/>
          </a:stretch>
        </xdr:blipFill>
        <xdr:spPr>
          <a:xfrm>
            <a:off x="866775" y="1430908"/>
            <a:ext cx="90804" cy="90805"/>
          </a:xfrm>
          <a:prstGeom prst="rect">
            <a:avLst/>
          </a:prstGeom>
        </xdr:spPr>
      </xdr:pic>
      <xdr:sp macro="" textlink="">
        <xdr:nvSpPr>
          <xdr:cNvPr id="125" name="Graphic 1520">
            <a:extLst>
              <a:ext uri="{FF2B5EF4-FFF2-40B4-BE49-F238E27FC236}">
                <a16:creationId xmlns:a16="http://schemas.microsoft.com/office/drawing/2014/main" id="{00000000-0008-0000-1100-00007D000000}"/>
              </a:ext>
            </a:extLst>
          </xdr:cNvPr>
          <xdr:cNvSpPr/>
        </xdr:nvSpPr>
        <xdr:spPr>
          <a:xfrm>
            <a:off x="866775" y="1430908"/>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6" name="Graphic 1521">
            <a:extLst>
              <a:ext uri="{FF2B5EF4-FFF2-40B4-BE49-F238E27FC236}">
                <a16:creationId xmlns:a16="http://schemas.microsoft.com/office/drawing/2014/main" id="{00000000-0008-0000-1100-00007E000000}"/>
              </a:ext>
            </a:extLst>
          </xdr:cNvPr>
          <xdr:cNvSpPr/>
        </xdr:nvSpPr>
        <xdr:spPr>
          <a:xfrm>
            <a:off x="567055" y="1364233"/>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7" name="Graphic 1522">
            <a:extLst>
              <a:ext uri="{FF2B5EF4-FFF2-40B4-BE49-F238E27FC236}">
                <a16:creationId xmlns:a16="http://schemas.microsoft.com/office/drawing/2014/main" id="{00000000-0008-0000-1100-00007F000000}"/>
              </a:ext>
            </a:extLst>
          </xdr:cNvPr>
          <xdr:cNvSpPr/>
        </xdr:nvSpPr>
        <xdr:spPr>
          <a:xfrm>
            <a:off x="879475" y="1170558"/>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28" name="Image 1523">
            <a:extLst>
              <a:ext uri="{FF2B5EF4-FFF2-40B4-BE49-F238E27FC236}">
                <a16:creationId xmlns:a16="http://schemas.microsoft.com/office/drawing/2014/main" id="{00000000-0008-0000-1100-000080000000}"/>
              </a:ext>
            </a:extLst>
          </xdr:cNvPr>
          <xdr:cNvPicPr/>
        </xdr:nvPicPr>
        <xdr:blipFill>
          <a:blip xmlns:r="http://schemas.openxmlformats.org/officeDocument/2006/relationships" r:embed="rId3" cstate="print"/>
          <a:stretch>
            <a:fillRect/>
          </a:stretch>
        </xdr:blipFill>
        <xdr:spPr>
          <a:xfrm>
            <a:off x="866775" y="1145158"/>
            <a:ext cx="90804" cy="90805"/>
          </a:xfrm>
          <a:prstGeom prst="rect">
            <a:avLst/>
          </a:prstGeom>
        </xdr:spPr>
      </xdr:pic>
      <xdr:sp macro="" textlink="">
        <xdr:nvSpPr>
          <xdr:cNvPr id="129" name="Graphic 1524">
            <a:extLst>
              <a:ext uri="{FF2B5EF4-FFF2-40B4-BE49-F238E27FC236}">
                <a16:creationId xmlns:a16="http://schemas.microsoft.com/office/drawing/2014/main" id="{00000000-0008-0000-1100-000081000000}"/>
              </a:ext>
            </a:extLst>
          </xdr:cNvPr>
          <xdr:cNvSpPr/>
        </xdr:nvSpPr>
        <xdr:spPr>
          <a:xfrm>
            <a:off x="866775" y="1145158"/>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0" name="Graphic 1525">
            <a:extLst>
              <a:ext uri="{FF2B5EF4-FFF2-40B4-BE49-F238E27FC236}">
                <a16:creationId xmlns:a16="http://schemas.microsoft.com/office/drawing/2014/main" id="{00000000-0008-0000-1100-000082000000}"/>
              </a:ext>
            </a:extLst>
          </xdr:cNvPr>
          <xdr:cNvSpPr/>
        </xdr:nvSpPr>
        <xdr:spPr>
          <a:xfrm>
            <a:off x="471805" y="1059433"/>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1" name="Graphic 1526">
            <a:extLst>
              <a:ext uri="{FF2B5EF4-FFF2-40B4-BE49-F238E27FC236}">
                <a16:creationId xmlns:a16="http://schemas.microsoft.com/office/drawing/2014/main" id="{00000000-0008-0000-1100-000083000000}"/>
              </a:ext>
            </a:extLst>
          </xdr:cNvPr>
          <xdr:cNvSpPr/>
        </xdr:nvSpPr>
        <xdr:spPr>
          <a:xfrm>
            <a:off x="879475" y="913383"/>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32" name="Image 1527">
            <a:extLst>
              <a:ext uri="{FF2B5EF4-FFF2-40B4-BE49-F238E27FC236}">
                <a16:creationId xmlns:a16="http://schemas.microsoft.com/office/drawing/2014/main" id="{00000000-0008-0000-1100-000084000000}"/>
              </a:ext>
            </a:extLst>
          </xdr:cNvPr>
          <xdr:cNvPicPr/>
        </xdr:nvPicPr>
        <xdr:blipFill>
          <a:blip xmlns:r="http://schemas.openxmlformats.org/officeDocument/2006/relationships" r:embed="rId6" cstate="print"/>
          <a:stretch>
            <a:fillRect/>
          </a:stretch>
        </xdr:blipFill>
        <xdr:spPr>
          <a:xfrm>
            <a:off x="866775" y="887983"/>
            <a:ext cx="90804" cy="90805"/>
          </a:xfrm>
          <a:prstGeom prst="rect">
            <a:avLst/>
          </a:prstGeom>
        </xdr:spPr>
      </xdr:pic>
      <xdr:sp macro="" textlink="">
        <xdr:nvSpPr>
          <xdr:cNvPr id="133" name="Graphic 1528">
            <a:extLst>
              <a:ext uri="{FF2B5EF4-FFF2-40B4-BE49-F238E27FC236}">
                <a16:creationId xmlns:a16="http://schemas.microsoft.com/office/drawing/2014/main" id="{00000000-0008-0000-1100-000085000000}"/>
              </a:ext>
            </a:extLst>
          </xdr:cNvPr>
          <xdr:cNvSpPr/>
        </xdr:nvSpPr>
        <xdr:spPr>
          <a:xfrm>
            <a:off x="866775" y="887983"/>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4" name="Graphic 1529">
            <a:extLst>
              <a:ext uri="{FF2B5EF4-FFF2-40B4-BE49-F238E27FC236}">
                <a16:creationId xmlns:a16="http://schemas.microsoft.com/office/drawing/2014/main" id="{00000000-0008-0000-1100-000086000000}"/>
              </a:ext>
            </a:extLst>
          </xdr:cNvPr>
          <xdr:cNvSpPr/>
        </xdr:nvSpPr>
        <xdr:spPr>
          <a:xfrm>
            <a:off x="471805" y="802258"/>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5" name="Graphic 1530">
            <a:extLst>
              <a:ext uri="{FF2B5EF4-FFF2-40B4-BE49-F238E27FC236}">
                <a16:creationId xmlns:a16="http://schemas.microsoft.com/office/drawing/2014/main" id="{00000000-0008-0000-1100-000087000000}"/>
              </a:ext>
            </a:extLst>
          </xdr:cNvPr>
          <xdr:cNvSpPr/>
        </xdr:nvSpPr>
        <xdr:spPr>
          <a:xfrm>
            <a:off x="976630" y="887983"/>
            <a:ext cx="152400" cy="633730"/>
          </a:xfrm>
          <a:custGeom>
            <a:avLst/>
            <a:gdLst/>
            <a:ahLst/>
            <a:cxnLst/>
            <a:rect l="l" t="t" r="r" b="b"/>
            <a:pathLst>
              <a:path w="152400" h="633730">
                <a:moveTo>
                  <a:pt x="76200" y="333375"/>
                </a:moveTo>
                <a:lnTo>
                  <a:pt x="69850" y="320675"/>
                </a:lnTo>
                <a:lnTo>
                  <a:pt x="38100" y="257175"/>
                </a:lnTo>
                <a:lnTo>
                  <a:pt x="0" y="333375"/>
                </a:lnTo>
                <a:lnTo>
                  <a:pt x="28575" y="333375"/>
                </a:lnTo>
                <a:lnTo>
                  <a:pt x="28575" y="557530"/>
                </a:lnTo>
                <a:lnTo>
                  <a:pt x="0" y="557530"/>
                </a:lnTo>
                <a:lnTo>
                  <a:pt x="38100" y="633730"/>
                </a:lnTo>
                <a:lnTo>
                  <a:pt x="69850" y="570230"/>
                </a:lnTo>
                <a:lnTo>
                  <a:pt x="76200" y="557530"/>
                </a:lnTo>
                <a:lnTo>
                  <a:pt x="47625" y="557530"/>
                </a:lnTo>
                <a:lnTo>
                  <a:pt x="47625" y="333375"/>
                </a:lnTo>
                <a:lnTo>
                  <a:pt x="76200" y="333375"/>
                </a:lnTo>
                <a:close/>
              </a:path>
              <a:path w="152400" h="633730">
                <a:moveTo>
                  <a:pt x="152400" y="76200"/>
                </a:moveTo>
                <a:lnTo>
                  <a:pt x="146050" y="63500"/>
                </a:lnTo>
                <a:lnTo>
                  <a:pt x="114300" y="0"/>
                </a:lnTo>
                <a:lnTo>
                  <a:pt x="76200" y="76200"/>
                </a:lnTo>
                <a:lnTo>
                  <a:pt x="104775" y="76200"/>
                </a:lnTo>
                <a:lnTo>
                  <a:pt x="104775" y="300355"/>
                </a:lnTo>
                <a:lnTo>
                  <a:pt x="76200" y="300355"/>
                </a:lnTo>
                <a:lnTo>
                  <a:pt x="114300" y="376555"/>
                </a:lnTo>
                <a:lnTo>
                  <a:pt x="146050" y="313055"/>
                </a:lnTo>
                <a:lnTo>
                  <a:pt x="152400" y="300355"/>
                </a:lnTo>
                <a:lnTo>
                  <a:pt x="123825" y="300355"/>
                </a:lnTo>
                <a:lnTo>
                  <a:pt x="123825" y="76200"/>
                </a:lnTo>
                <a:lnTo>
                  <a:pt x="152400"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36" name="Graphic 1531">
            <a:extLst>
              <a:ext uri="{FF2B5EF4-FFF2-40B4-BE49-F238E27FC236}">
                <a16:creationId xmlns:a16="http://schemas.microsoft.com/office/drawing/2014/main" id="{00000000-0008-0000-1100-000088000000}"/>
              </a:ext>
            </a:extLst>
          </xdr:cNvPr>
          <xdr:cNvSpPr/>
        </xdr:nvSpPr>
        <xdr:spPr>
          <a:xfrm>
            <a:off x="1138555" y="969263"/>
            <a:ext cx="514350" cy="609600"/>
          </a:xfrm>
          <a:custGeom>
            <a:avLst/>
            <a:gdLst/>
            <a:ahLst/>
            <a:cxnLst/>
            <a:rect l="l" t="t" r="r" b="b"/>
            <a:pathLst>
              <a:path w="514350" h="609600">
                <a:moveTo>
                  <a:pt x="414020" y="314325"/>
                </a:moveTo>
                <a:lnTo>
                  <a:pt x="0" y="314325"/>
                </a:lnTo>
                <a:lnTo>
                  <a:pt x="0" y="609600"/>
                </a:lnTo>
                <a:lnTo>
                  <a:pt x="414020" y="609600"/>
                </a:lnTo>
                <a:lnTo>
                  <a:pt x="414020" y="314325"/>
                </a:lnTo>
                <a:close/>
              </a:path>
              <a:path w="514350" h="609600">
                <a:moveTo>
                  <a:pt x="514350" y="0"/>
                </a:moveTo>
                <a:lnTo>
                  <a:pt x="28575" y="0"/>
                </a:lnTo>
                <a:lnTo>
                  <a:pt x="28575" y="295275"/>
                </a:lnTo>
                <a:lnTo>
                  <a:pt x="514350" y="295275"/>
                </a:lnTo>
                <a:lnTo>
                  <a:pt x="5143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7" name="Graphic 1532">
            <a:extLst>
              <a:ext uri="{FF2B5EF4-FFF2-40B4-BE49-F238E27FC236}">
                <a16:creationId xmlns:a16="http://schemas.microsoft.com/office/drawing/2014/main" id="{00000000-0008-0000-1100-000089000000}"/>
              </a:ext>
            </a:extLst>
          </xdr:cNvPr>
          <xdr:cNvSpPr/>
        </xdr:nvSpPr>
        <xdr:spPr>
          <a:xfrm>
            <a:off x="879475" y="1913508"/>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38" name="Image 1533">
            <a:extLst>
              <a:ext uri="{FF2B5EF4-FFF2-40B4-BE49-F238E27FC236}">
                <a16:creationId xmlns:a16="http://schemas.microsoft.com/office/drawing/2014/main" id="{00000000-0008-0000-1100-00008A000000}"/>
              </a:ext>
            </a:extLst>
          </xdr:cNvPr>
          <xdr:cNvPicPr/>
        </xdr:nvPicPr>
        <xdr:blipFill>
          <a:blip xmlns:r="http://schemas.openxmlformats.org/officeDocument/2006/relationships" r:embed="rId8" cstate="print"/>
          <a:stretch>
            <a:fillRect/>
          </a:stretch>
        </xdr:blipFill>
        <xdr:spPr>
          <a:xfrm>
            <a:off x="866775" y="1888108"/>
            <a:ext cx="90804" cy="90805"/>
          </a:xfrm>
          <a:prstGeom prst="rect">
            <a:avLst/>
          </a:prstGeom>
        </xdr:spPr>
      </xdr:pic>
      <xdr:sp macro="" textlink="">
        <xdr:nvSpPr>
          <xdr:cNvPr id="139" name="Graphic 1534">
            <a:extLst>
              <a:ext uri="{FF2B5EF4-FFF2-40B4-BE49-F238E27FC236}">
                <a16:creationId xmlns:a16="http://schemas.microsoft.com/office/drawing/2014/main" id="{00000000-0008-0000-1100-00008B000000}"/>
              </a:ext>
            </a:extLst>
          </xdr:cNvPr>
          <xdr:cNvSpPr/>
        </xdr:nvSpPr>
        <xdr:spPr>
          <a:xfrm>
            <a:off x="866775" y="1888108"/>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0" name="Graphic 1535">
            <a:extLst>
              <a:ext uri="{FF2B5EF4-FFF2-40B4-BE49-F238E27FC236}">
                <a16:creationId xmlns:a16="http://schemas.microsoft.com/office/drawing/2014/main" id="{00000000-0008-0000-1100-00008C000000}"/>
              </a:ext>
            </a:extLst>
          </xdr:cNvPr>
          <xdr:cNvSpPr/>
        </xdr:nvSpPr>
        <xdr:spPr>
          <a:xfrm>
            <a:off x="576580" y="1802383"/>
            <a:ext cx="261620" cy="285750"/>
          </a:xfrm>
          <a:custGeom>
            <a:avLst/>
            <a:gdLst/>
            <a:ahLst/>
            <a:cxnLst/>
            <a:rect l="l" t="t" r="r" b="b"/>
            <a:pathLst>
              <a:path w="261620" h="285750">
                <a:moveTo>
                  <a:pt x="261620" y="0"/>
                </a:moveTo>
                <a:lnTo>
                  <a:pt x="0" y="0"/>
                </a:lnTo>
                <a:lnTo>
                  <a:pt x="0" y="285750"/>
                </a:lnTo>
                <a:lnTo>
                  <a:pt x="261620" y="285750"/>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pic>
        <xdr:nvPicPr>
          <xdr:cNvPr id="141" name="Image 1536">
            <a:extLst>
              <a:ext uri="{FF2B5EF4-FFF2-40B4-BE49-F238E27FC236}">
                <a16:creationId xmlns:a16="http://schemas.microsoft.com/office/drawing/2014/main" id="{00000000-0008-0000-1100-00008D000000}"/>
              </a:ext>
            </a:extLst>
          </xdr:cNvPr>
          <xdr:cNvPicPr/>
        </xdr:nvPicPr>
        <xdr:blipFill>
          <a:blip xmlns:r="http://schemas.openxmlformats.org/officeDocument/2006/relationships" r:embed="rId7" cstate="print"/>
          <a:stretch>
            <a:fillRect/>
          </a:stretch>
        </xdr:blipFill>
        <xdr:spPr>
          <a:xfrm>
            <a:off x="967105" y="1888108"/>
            <a:ext cx="76200" cy="219075"/>
          </a:xfrm>
          <a:prstGeom prst="rect">
            <a:avLst/>
          </a:prstGeom>
        </xdr:spPr>
      </xdr:pic>
      <xdr:sp macro="" textlink="">
        <xdr:nvSpPr>
          <xdr:cNvPr id="142" name="Graphic 1537">
            <a:extLst>
              <a:ext uri="{FF2B5EF4-FFF2-40B4-BE49-F238E27FC236}">
                <a16:creationId xmlns:a16="http://schemas.microsoft.com/office/drawing/2014/main" id="{00000000-0008-0000-1100-00008E000000}"/>
              </a:ext>
            </a:extLst>
          </xdr:cNvPr>
          <xdr:cNvSpPr/>
        </xdr:nvSpPr>
        <xdr:spPr>
          <a:xfrm>
            <a:off x="1071880" y="1840483"/>
            <a:ext cx="542925" cy="219075"/>
          </a:xfrm>
          <a:custGeom>
            <a:avLst/>
            <a:gdLst/>
            <a:ahLst/>
            <a:cxnLst/>
            <a:rect l="l" t="t" r="r" b="b"/>
            <a:pathLst>
              <a:path w="542925" h="219075">
                <a:moveTo>
                  <a:pt x="542925" y="0"/>
                </a:moveTo>
                <a:lnTo>
                  <a:pt x="0" y="0"/>
                </a:lnTo>
                <a:lnTo>
                  <a:pt x="0" y="219075"/>
                </a:lnTo>
                <a:lnTo>
                  <a:pt x="542925" y="219075"/>
                </a:lnTo>
                <a:lnTo>
                  <a:pt x="5429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3" name="Graphic 1538">
            <a:extLst>
              <a:ext uri="{FF2B5EF4-FFF2-40B4-BE49-F238E27FC236}">
                <a16:creationId xmlns:a16="http://schemas.microsoft.com/office/drawing/2014/main" id="{00000000-0008-0000-1100-00008F000000}"/>
              </a:ext>
            </a:extLst>
          </xdr:cNvPr>
          <xdr:cNvSpPr/>
        </xdr:nvSpPr>
        <xdr:spPr>
          <a:xfrm>
            <a:off x="0" y="1521713"/>
            <a:ext cx="76200" cy="928369"/>
          </a:xfrm>
          <a:custGeom>
            <a:avLst/>
            <a:gdLst/>
            <a:ahLst/>
            <a:cxnLst/>
            <a:rect l="l" t="t" r="r" b="b"/>
            <a:pathLst>
              <a:path w="76200" h="928369">
                <a:moveTo>
                  <a:pt x="31750" y="852169"/>
                </a:moveTo>
                <a:lnTo>
                  <a:pt x="0" y="852169"/>
                </a:lnTo>
                <a:lnTo>
                  <a:pt x="38100" y="928369"/>
                </a:lnTo>
                <a:lnTo>
                  <a:pt x="69850" y="864869"/>
                </a:lnTo>
                <a:lnTo>
                  <a:pt x="31750" y="864869"/>
                </a:lnTo>
                <a:lnTo>
                  <a:pt x="31750" y="852169"/>
                </a:lnTo>
                <a:close/>
              </a:path>
              <a:path w="76200" h="928369">
                <a:moveTo>
                  <a:pt x="44450" y="63499"/>
                </a:moveTo>
                <a:lnTo>
                  <a:pt x="31750" y="63499"/>
                </a:lnTo>
                <a:lnTo>
                  <a:pt x="31750" y="864869"/>
                </a:lnTo>
                <a:lnTo>
                  <a:pt x="44450" y="864869"/>
                </a:lnTo>
                <a:lnTo>
                  <a:pt x="44450" y="63499"/>
                </a:lnTo>
                <a:close/>
              </a:path>
              <a:path w="76200" h="928369">
                <a:moveTo>
                  <a:pt x="76200" y="852169"/>
                </a:moveTo>
                <a:lnTo>
                  <a:pt x="44450" y="852169"/>
                </a:lnTo>
                <a:lnTo>
                  <a:pt x="44450" y="864869"/>
                </a:lnTo>
                <a:lnTo>
                  <a:pt x="69850" y="864869"/>
                </a:lnTo>
                <a:lnTo>
                  <a:pt x="76200" y="852169"/>
                </a:lnTo>
                <a:close/>
              </a:path>
              <a:path w="76200" h="928369">
                <a:moveTo>
                  <a:pt x="38100" y="0"/>
                </a:moveTo>
                <a:lnTo>
                  <a:pt x="0" y="76199"/>
                </a:lnTo>
                <a:lnTo>
                  <a:pt x="31750" y="76199"/>
                </a:lnTo>
                <a:lnTo>
                  <a:pt x="31750" y="63499"/>
                </a:lnTo>
                <a:lnTo>
                  <a:pt x="69850" y="63499"/>
                </a:lnTo>
                <a:lnTo>
                  <a:pt x="38100" y="0"/>
                </a:lnTo>
                <a:close/>
              </a:path>
              <a:path w="76200" h="928369">
                <a:moveTo>
                  <a:pt x="69850" y="63499"/>
                </a:moveTo>
                <a:lnTo>
                  <a:pt x="44450" y="63499"/>
                </a:lnTo>
                <a:lnTo>
                  <a:pt x="44450" y="76199"/>
                </a:lnTo>
                <a:lnTo>
                  <a:pt x="76200" y="76199"/>
                </a:lnTo>
                <a:lnTo>
                  <a:pt x="69850" y="6349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44" name="Graphic 1539">
            <a:extLst>
              <a:ext uri="{FF2B5EF4-FFF2-40B4-BE49-F238E27FC236}">
                <a16:creationId xmlns:a16="http://schemas.microsoft.com/office/drawing/2014/main" id="{00000000-0008-0000-1100-000090000000}"/>
              </a:ext>
            </a:extLst>
          </xdr:cNvPr>
          <xdr:cNvSpPr/>
        </xdr:nvSpPr>
        <xdr:spPr>
          <a:xfrm>
            <a:off x="879475" y="2418333"/>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5" name="Image 1540">
            <a:extLst>
              <a:ext uri="{FF2B5EF4-FFF2-40B4-BE49-F238E27FC236}">
                <a16:creationId xmlns:a16="http://schemas.microsoft.com/office/drawing/2014/main" id="{00000000-0008-0000-1100-000091000000}"/>
              </a:ext>
            </a:extLst>
          </xdr:cNvPr>
          <xdr:cNvPicPr/>
        </xdr:nvPicPr>
        <xdr:blipFill>
          <a:blip xmlns:r="http://schemas.openxmlformats.org/officeDocument/2006/relationships" r:embed="rId2" cstate="print"/>
          <a:stretch>
            <a:fillRect/>
          </a:stretch>
        </xdr:blipFill>
        <xdr:spPr>
          <a:xfrm>
            <a:off x="866775" y="2392933"/>
            <a:ext cx="90804" cy="90805"/>
          </a:xfrm>
          <a:prstGeom prst="rect">
            <a:avLst/>
          </a:prstGeom>
        </xdr:spPr>
      </xdr:pic>
      <xdr:sp macro="" textlink="">
        <xdr:nvSpPr>
          <xdr:cNvPr id="146" name="Graphic 1541">
            <a:extLst>
              <a:ext uri="{FF2B5EF4-FFF2-40B4-BE49-F238E27FC236}">
                <a16:creationId xmlns:a16="http://schemas.microsoft.com/office/drawing/2014/main" id="{00000000-0008-0000-1100-000092000000}"/>
              </a:ext>
            </a:extLst>
          </xdr:cNvPr>
          <xdr:cNvSpPr/>
        </xdr:nvSpPr>
        <xdr:spPr>
          <a:xfrm>
            <a:off x="866775" y="2392933"/>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7" name="Textbox 1542">
            <a:extLst>
              <a:ext uri="{FF2B5EF4-FFF2-40B4-BE49-F238E27FC236}">
                <a16:creationId xmlns:a16="http://schemas.microsoft.com/office/drawing/2014/main" id="{00000000-0008-0000-1100-000093000000}"/>
              </a:ext>
            </a:extLst>
          </xdr:cNvPr>
          <xdr:cNvSpPr txBox="1"/>
        </xdr:nvSpPr>
        <xdr:spPr>
          <a:xfrm>
            <a:off x="668908"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48" name="Textbox 1543">
            <a:extLst>
              <a:ext uri="{FF2B5EF4-FFF2-40B4-BE49-F238E27FC236}">
                <a16:creationId xmlns:a16="http://schemas.microsoft.com/office/drawing/2014/main" id="{00000000-0008-0000-1100-000094000000}"/>
              </a:ext>
            </a:extLst>
          </xdr:cNvPr>
          <xdr:cNvSpPr txBox="1"/>
        </xdr:nvSpPr>
        <xdr:spPr>
          <a:xfrm>
            <a:off x="563752" y="876680"/>
            <a:ext cx="151765" cy="40513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V</a:t>
            </a:r>
            <a:endParaRPr lang="en-US" sz="1100">
              <a:effectLst/>
              <a:latin typeface="Carlito"/>
              <a:ea typeface="Carlito"/>
              <a:cs typeface="Carlito"/>
            </a:endParaRPr>
          </a:p>
          <a:p>
            <a:pPr>
              <a:spcBef>
                <a:spcPts val="685"/>
              </a:spcBef>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49" name="Textbox 1544">
            <a:extLst>
              <a:ext uri="{FF2B5EF4-FFF2-40B4-BE49-F238E27FC236}">
                <a16:creationId xmlns:a16="http://schemas.microsoft.com/office/drawing/2014/main" id="{00000000-0008-0000-1100-000095000000}"/>
              </a:ext>
            </a:extLst>
          </xdr:cNvPr>
          <xdr:cNvSpPr txBox="1"/>
        </xdr:nvSpPr>
        <xdr:spPr>
          <a:xfrm>
            <a:off x="659765" y="1044321"/>
            <a:ext cx="883285" cy="535305"/>
          </a:xfrm>
          <a:prstGeom prst="rect">
            <a:avLst/>
          </a:prstGeom>
        </xdr:spPr>
        <xdr:txBody>
          <a:bodyPr wrap="square" lIns="0" tIns="0" rIns="0" bIns="0" rtlCol="0">
            <a:noAutofit/>
          </a:bodyPr>
          <a:lstStyle/>
          <a:p>
            <a:pPr marR="11430" algn="r">
              <a:lnSpc>
                <a:spcPts val="1125"/>
              </a:lnSpc>
            </a:pP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1</a:t>
            </a: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V</a:t>
            </a:r>
            <a:endParaRPr lang="en-US" sz="1100">
              <a:effectLst/>
              <a:latin typeface="Carlito"/>
              <a:ea typeface="Carlito"/>
              <a:cs typeface="Carlito"/>
            </a:endParaRPr>
          </a:p>
          <a:p>
            <a:pPr>
              <a:spcBef>
                <a:spcPts val="290"/>
              </a:spcBef>
            </a:pPr>
            <a:r>
              <a:rPr lang="en-US" sz="700">
                <a:effectLst/>
                <a:latin typeface="Carlito"/>
                <a:ea typeface="Carlito"/>
                <a:cs typeface="Carlito"/>
              </a:rPr>
              <a:t> </a:t>
            </a:r>
            <a:endParaRPr lang="en-US" sz="1100">
              <a:effectLst/>
              <a:latin typeface="Carlito"/>
              <a:ea typeface="Carlito"/>
              <a:cs typeface="Carlito"/>
            </a:endParaRPr>
          </a:p>
          <a:p>
            <a:pPr>
              <a:lnSpc>
                <a:spcPct val="95000"/>
              </a:lnSpc>
              <a:tabLst>
                <a:tab pos="571500" algn="l"/>
              </a:tabLst>
            </a:pPr>
            <a:r>
              <a:rPr lang="en-US" sz="1100" spc="-50">
                <a:effectLst/>
                <a:latin typeface="Carlito"/>
                <a:ea typeface="Carlito"/>
                <a:cs typeface="Carlito"/>
              </a:rPr>
              <a:t>G</a:t>
            </a:r>
            <a:r>
              <a:rPr lang="en-US" sz="1100">
                <a:effectLst/>
                <a:latin typeface="Carlito"/>
                <a:ea typeface="Carlito"/>
                <a:cs typeface="Carlito"/>
              </a:rPr>
              <a:t>	</a:t>
            </a:r>
            <a:r>
              <a:rPr lang="en-US" sz="1100" spc="-25">
                <a:solidFill>
                  <a:srgbClr val="FF0000"/>
                </a:solidFill>
                <a:effectLst/>
                <a:latin typeface="Carlito"/>
                <a:ea typeface="Carlito"/>
                <a:cs typeface="Carlito"/>
              </a:rPr>
              <a:t>GG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50" name="Textbox 1545">
            <a:extLst>
              <a:ext uri="{FF2B5EF4-FFF2-40B4-BE49-F238E27FC236}">
                <a16:creationId xmlns:a16="http://schemas.microsoft.com/office/drawing/2014/main" id="{00000000-0008-0000-1100-000096000000}"/>
              </a:ext>
            </a:extLst>
          </xdr:cNvPr>
          <xdr:cNvSpPr txBox="1"/>
        </xdr:nvSpPr>
        <xdr:spPr>
          <a:xfrm>
            <a:off x="668908" y="1876425"/>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51" name="Textbox 1546">
            <a:extLst>
              <a:ext uri="{FF2B5EF4-FFF2-40B4-BE49-F238E27FC236}">
                <a16:creationId xmlns:a16="http://schemas.microsoft.com/office/drawing/2014/main" id="{00000000-0008-0000-1100-000097000000}"/>
              </a:ext>
            </a:extLst>
          </xdr:cNvPr>
          <xdr:cNvSpPr txBox="1"/>
        </xdr:nvSpPr>
        <xdr:spPr>
          <a:xfrm>
            <a:off x="1164589" y="1914525"/>
            <a:ext cx="373380" cy="140335"/>
          </a:xfrm>
          <a:prstGeom prst="rect">
            <a:avLst/>
          </a:prstGeom>
        </xdr:spPr>
        <xdr:txBody>
          <a:bodyPr wrap="square" lIns="0" tIns="0" rIns="0" bIns="0" rtlCol="0">
            <a:noAutofit/>
          </a:bodyPr>
          <a:lstStyle/>
          <a:p>
            <a:pPr>
              <a:lnSpc>
                <a:spcPts val="1105"/>
              </a:lnSpc>
            </a:pPr>
            <a:r>
              <a:rPr lang="en-US" sz="1100" spc="-10">
                <a:effectLst/>
                <a:latin typeface="Carlito"/>
                <a:ea typeface="Carlito"/>
                <a:cs typeface="Carlito"/>
              </a:rPr>
              <a:t>0.25m</a:t>
            </a:r>
            <a:endParaRPr lang="en-US" sz="1100">
              <a:effectLst/>
              <a:latin typeface="Carlito"/>
              <a:ea typeface="Carlito"/>
              <a:cs typeface="Carlito"/>
            </a:endParaRPr>
          </a:p>
        </xdr:txBody>
      </xdr:sp>
    </xdr:grpSp>
    <xdr:clientData/>
  </xdr:twoCellAnchor>
  <xdr:twoCellAnchor>
    <xdr:from>
      <xdr:col>9</xdr:col>
      <xdr:colOff>0</xdr:colOff>
      <xdr:row>30</xdr:row>
      <xdr:rowOff>0</xdr:rowOff>
    </xdr:from>
    <xdr:to>
      <xdr:col>10</xdr:col>
      <xdr:colOff>510540</xdr:colOff>
      <xdr:row>48</xdr:row>
      <xdr:rowOff>22860</xdr:rowOff>
    </xdr:to>
    <xdr:grpSp>
      <xdr:nvGrpSpPr>
        <xdr:cNvPr id="152" name="Group 151">
          <a:extLst>
            <a:ext uri="{FF2B5EF4-FFF2-40B4-BE49-F238E27FC236}">
              <a16:creationId xmlns:a16="http://schemas.microsoft.com/office/drawing/2014/main" id="{00000000-0008-0000-1100-000098000000}"/>
            </a:ext>
          </a:extLst>
        </xdr:cNvPr>
        <xdr:cNvGrpSpPr>
          <a:grpSpLocks/>
        </xdr:cNvGrpSpPr>
      </xdr:nvGrpSpPr>
      <xdr:grpSpPr>
        <a:xfrm>
          <a:off x="3954780" y="5623560"/>
          <a:ext cx="952500" cy="3314700"/>
          <a:chOff x="0" y="0"/>
          <a:chExt cx="1691004" cy="2735707"/>
        </a:xfrm>
      </xdr:grpSpPr>
      <xdr:sp macro="" textlink="">
        <xdr:nvSpPr>
          <xdr:cNvPr id="153" name="Graphic 1561">
            <a:extLst>
              <a:ext uri="{FF2B5EF4-FFF2-40B4-BE49-F238E27FC236}">
                <a16:creationId xmlns:a16="http://schemas.microsoft.com/office/drawing/2014/main" id="{00000000-0008-0000-1100-000099000000}"/>
              </a:ext>
            </a:extLst>
          </xdr:cNvPr>
          <xdr:cNvSpPr/>
        </xdr:nvSpPr>
        <xdr:spPr>
          <a:xfrm>
            <a:off x="109854" y="311277"/>
            <a:ext cx="1571625" cy="2143125"/>
          </a:xfrm>
          <a:custGeom>
            <a:avLst/>
            <a:gdLst/>
            <a:ahLst/>
            <a:cxnLst/>
            <a:rect l="l" t="t" r="r" b="b"/>
            <a:pathLst>
              <a:path w="1571625" h="2143125">
                <a:moveTo>
                  <a:pt x="262000" y="0"/>
                </a:moveTo>
                <a:lnTo>
                  <a:pt x="214918" y="4222"/>
                </a:lnTo>
                <a:lnTo>
                  <a:pt x="170598" y="16395"/>
                </a:lnTo>
                <a:lnTo>
                  <a:pt x="129784" y="35776"/>
                </a:lnTo>
                <a:lnTo>
                  <a:pt x="93216" y="61623"/>
                </a:lnTo>
                <a:lnTo>
                  <a:pt x="61634" y="93194"/>
                </a:lnTo>
                <a:lnTo>
                  <a:pt x="35781" y="129746"/>
                </a:lnTo>
                <a:lnTo>
                  <a:pt x="16396" y="170539"/>
                </a:lnTo>
                <a:lnTo>
                  <a:pt x="4222" y="214828"/>
                </a:lnTo>
                <a:lnTo>
                  <a:pt x="0" y="261874"/>
                </a:lnTo>
                <a:lnTo>
                  <a:pt x="0" y="1881251"/>
                </a:lnTo>
                <a:lnTo>
                  <a:pt x="4222" y="1928296"/>
                </a:lnTo>
                <a:lnTo>
                  <a:pt x="16396" y="1972585"/>
                </a:lnTo>
                <a:lnTo>
                  <a:pt x="35781" y="2013378"/>
                </a:lnTo>
                <a:lnTo>
                  <a:pt x="61634" y="2049930"/>
                </a:lnTo>
                <a:lnTo>
                  <a:pt x="93216" y="2081501"/>
                </a:lnTo>
                <a:lnTo>
                  <a:pt x="129784" y="2107348"/>
                </a:lnTo>
                <a:lnTo>
                  <a:pt x="170598" y="2126729"/>
                </a:lnTo>
                <a:lnTo>
                  <a:pt x="214918" y="2138902"/>
                </a:lnTo>
                <a:lnTo>
                  <a:pt x="262000" y="2143125"/>
                </a:lnTo>
                <a:lnTo>
                  <a:pt x="1309751" y="2143125"/>
                </a:lnTo>
                <a:lnTo>
                  <a:pt x="1356796" y="2138902"/>
                </a:lnTo>
                <a:lnTo>
                  <a:pt x="1401085" y="2126729"/>
                </a:lnTo>
                <a:lnTo>
                  <a:pt x="1441878" y="2107348"/>
                </a:lnTo>
                <a:lnTo>
                  <a:pt x="1478430" y="2081501"/>
                </a:lnTo>
                <a:lnTo>
                  <a:pt x="1510001" y="2049930"/>
                </a:lnTo>
                <a:lnTo>
                  <a:pt x="1535848" y="2013378"/>
                </a:lnTo>
                <a:lnTo>
                  <a:pt x="1555229" y="1972585"/>
                </a:lnTo>
                <a:lnTo>
                  <a:pt x="1567402" y="1928296"/>
                </a:lnTo>
                <a:lnTo>
                  <a:pt x="1571625" y="1881251"/>
                </a:lnTo>
                <a:lnTo>
                  <a:pt x="1571625" y="261874"/>
                </a:lnTo>
                <a:lnTo>
                  <a:pt x="1567402" y="214828"/>
                </a:lnTo>
                <a:lnTo>
                  <a:pt x="1555229" y="170539"/>
                </a:lnTo>
                <a:lnTo>
                  <a:pt x="1535848" y="129746"/>
                </a:lnTo>
                <a:lnTo>
                  <a:pt x="1510001" y="93194"/>
                </a:lnTo>
                <a:lnTo>
                  <a:pt x="1478430" y="61623"/>
                </a:lnTo>
                <a:lnTo>
                  <a:pt x="1441878" y="35776"/>
                </a:lnTo>
                <a:lnTo>
                  <a:pt x="1401085" y="16395"/>
                </a:lnTo>
                <a:lnTo>
                  <a:pt x="1356796" y="4222"/>
                </a:lnTo>
                <a:lnTo>
                  <a:pt x="1309751" y="0"/>
                </a:lnTo>
                <a:lnTo>
                  <a:pt x="262000"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4" name="Graphic 1562">
            <a:extLst>
              <a:ext uri="{FF2B5EF4-FFF2-40B4-BE49-F238E27FC236}">
                <a16:creationId xmlns:a16="http://schemas.microsoft.com/office/drawing/2014/main" id="{00000000-0008-0000-1100-00009A000000}"/>
              </a:ext>
            </a:extLst>
          </xdr:cNvPr>
          <xdr:cNvSpPr/>
        </xdr:nvSpPr>
        <xdr:spPr>
          <a:xfrm>
            <a:off x="119379" y="1802257"/>
            <a:ext cx="1571625" cy="1270"/>
          </a:xfrm>
          <a:custGeom>
            <a:avLst/>
            <a:gdLst/>
            <a:ahLst/>
            <a:cxnLst/>
            <a:rect l="l" t="t" r="r" b="b"/>
            <a:pathLst>
              <a:path w="1571625">
                <a:moveTo>
                  <a:pt x="0" y="0"/>
                </a:moveTo>
                <a:lnTo>
                  <a:pt x="1571625" y="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55" name="Graphic 1563">
            <a:extLst>
              <a:ext uri="{FF2B5EF4-FFF2-40B4-BE49-F238E27FC236}">
                <a16:creationId xmlns:a16="http://schemas.microsoft.com/office/drawing/2014/main" id="{00000000-0008-0000-1100-00009B000000}"/>
              </a:ext>
            </a:extLst>
          </xdr:cNvPr>
          <xdr:cNvSpPr/>
        </xdr:nvSpPr>
        <xdr:spPr>
          <a:xfrm>
            <a:off x="119379" y="2107057"/>
            <a:ext cx="1571625" cy="1270"/>
          </a:xfrm>
          <a:custGeom>
            <a:avLst/>
            <a:gdLst/>
            <a:ahLst/>
            <a:cxnLst/>
            <a:rect l="l" t="t" r="r" b="b"/>
            <a:pathLst>
              <a:path w="1571625">
                <a:moveTo>
                  <a:pt x="0" y="0"/>
                </a:moveTo>
                <a:lnTo>
                  <a:pt x="1571625"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6" name="Graphic 1564">
            <a:extLst>
              <a:ext uri="{FF2B5EF4-FFF2-40B4-BE49-F238E27FC236}">
                <a16:creationId xmlns:a16="http://schemas.microsoft.com/office/drawing/2014/main" id="{00000000-0008-0000-1100-00009C000000}"/>
              </a:ext>
            </a:extLst>
          </xdr:cNvPr>
          <xdr:cNvSpPr/>
        </xdr:nvSpPr>
        <xdr:spPr>
          <a:xfrm>
            <a:off x="909955" y="68706"/>
            <a:ext cx="1270" cy="2381250"/>
          </a:xfrm>
          <a:custGeom>
            <a:avLst/>
            <a:gdLst/>
            <a:ahLst/>
            <a:cxnLst/>
            <a:rect l="l" t="t" r="r" b="b"/>
            <a:pathLst>
              <a:path h="2381250">
                <a:moveTo>
                  <a:pt x="0" y="0"/>
                </a:moveTo>
                <a:lnTo>
                  <a:pt x="0" y="238125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57" name="Graphic 1565">
            <a:extLst>
              <a:ext uri="{FF2B5EF4-FFF2-40B4-BE49-F238E27FC236}">
                <a16:creationId xmlns:a16="http://schemas.microsoft.com/office/drawing/2014/main" id="{00000000-0008-0000-1100-00009D000000}"/>
              </a:ext>
            </a:extLst>
          </xdr:cNvPr>
          <xdr:cNvSpPr/>
        </xdr:nvSpPr>
        <xdr:spPr>
          <a:xfrm>
            <a:off x="869950" y="75056"/>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58" name="Image 1566">
            <a:extLst>
              <a:ext uri="{FF2B5EF4-FFF2-40B4-BE49-F238E27FC236}">
                <a16:creationId xmlns:a16="http://schemas.microsoft.com/office/drawing/2014/main" id="{00000000-0008-0000-1100-00009E000000}"/>
              </a:ext>
            </a:extLst>
          </xdr:cNvPr>
          <xdr:cNvPicPr/>
        </xdr:nvPicPr>
        <xdr:blipFill>
          <a:blip xmlns:r="http://schemas.openxmlformats.org/officeDocument/2006/relationships" r:embed="rId5" cstate="print"/>
          <a:stretch>
            <a:fillRect/>
          </a:stretch>
        </xdr:blipFill>
        <xdr:spPr>
          <a:xfrm>
            <a:off x="857250" y="49657"/>
            <a:ext cx="90804" cy="90804"/>
          </a:xfrm>
          <a:prstGeom prst="rect">
            <a:avLst/>
          </a:prstGeom>
        </xdr:spPr>
      </xdr:pic>
      <xdr:sp macro="" textlink="">
        <xdr:nvSpPr>
          <xdr:cNvPr id="159" name="Graphic 1567">
            <a:extLst>
              <a:ext uri="{FF2B5EF4-FFF2-40B4-BE49-F238E27FC236}">
                <a16:creationId xmlns:a16="http://schemas.microsoft.com/office/drawing/2014/main" id="{00000000-0008-0000-1100-00009F000000}"/>
              </a:ext>
            </a:extLst>
          </xdr:cNvPr>
          <xdr:cNvSpPr/>
        </xdr:nvSpPr>
        <xdr:spPr>
          <a:xfrm>
            <a:off x="857250" y="49657"/>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0" name="Graphic 1568">
            <a:extLst>
              <a:ext uri="{FF2B5EF4-FFF2-40B4-BE49-F238E27FC236}">
                <a16:creationId xmlns:a16="http://schemas.microsoft.com/office/drawing/2014/main" id="{00000000-0008-0000-1100-0000A0000000}"/>
              </a:ext>
            </a:extLst>
          </xdr:cNvPr>
          <xdr:cNvSpPr/>
        </xdr:nvSpPr>
        <xdr:spPr>
          <a:xfrm>
            <a:off x="879475" y="1037082"/>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61" name="Image 1569">
            <a:extLst>
              <a:ext uri="{FF2B5EF4-FFF2-40B4-BE49-F238E27FC236}">
                <a16:creationId xmlns:a16="http://schemas.microsoft.com/office/drawing/2014/main" id="{00000000-0008-0000-1100-0000A1000000}"/>
              </a:ext>
            </a:extLst>
          </xdr:cNvPr>
          <xdr:cNvPicPr/>
        </xdr:nvPicPr>
        <xdr:blipFill>
          <a:blip xmlns:r="http://schemas.openxmlformats.org/officeDocument/2006/relationships" r:embed="rId2" cstate="print"/>
          <a:stretch>
            <a:fillRect/>
          </a:stretch>
        </xdr:blipFill>
        <xdr:spPr>
          <a:xfrm>
            <a:off x="866775" y="1011682"/>
            <a:ext cx="90804" cy="90805"/>
          </a:xfrm>
          <a:prstGeom prst="rect">
            <a:avLst/>
          </a:prstGeom>
        </xdr:spPr>
      </xdr:pic>
      <xdr:sp macro="" textlink="">
        <xdr:nvSpPr>
          <xdr:cNvPr id="162" name="Graphic 1570">
            <a:extLst>
              <a:ext uri="{FF2B5EF4-FFF2-40B4-BE49-F238E27FC236}">
                <a16:creationId xmlns:a16="http://schemas.microsoft.com/office/drawing/2014/main" id="{00000000-0008-0000-1100-0000A2000000}"/>
              </a:ext>
            </a:extLst>
          </xdr:cNvPr>
          <xdr:cNvSpPr/>
        </xdr:nvSpPr>
        <xdr:spPr>
          <a:xfrm>
            <a:off x="866775" y="1011682"/>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3" name="Graphic 1571">
            <a:extLst>
              <a:ext uri="{FF2B5EF4-FFF2-40B4-BE49-F238E27FC236}">
                <a16:creationId xmlns:a16="http://schemas.microsoft.com/office/drawing/2014/main" id="{00000000-0008-0000-1100-0000A3000000}"/>
              </a:ext>
            </a:extLst>
          </xdr:cNvPr>
          <xdr:cNvSpPr/>
        </xdr:nvSpPr>
        <xdr:spPr>
          <a:xfrm>
            <a:off x="567055" y="916432"/>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64" name="Graphic 1572">
            <a:extLst>
              <a:ext uri="{FF2B5EF4-FFF2-40B4-BE49-F238E27FC236}">
                <a16:creationId xmlns:a16="http://schemas.microsoft.com/office/drawing/2014/main" id="{00000000-0008-0000-1100-0000A4000000}"/>
              </a:ext>
            </a:extLst>
          </xdr:cNvPr>
          <xdr:cNvSpPr/>
        </xdr:nvSpPr>
        <xdr:spPr>
          <a:xfrm>
            <a:off x="879475" y="1599057"/>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65" name="Image 1573">
            <a:extLst>
              <a:ext uri="{FF2B5EF4-FFF2-40B4-BE49-F238E27FC236}">
                <a16:creationId xmlns:a16="http://schemas.microsoft.com/office/drawing/2014/main" id="{00000000-0008-0000-1100-0000A5000000}"/>
              </a:ext>
            </a:extLst>
          </xdr:cNvPr>
          <xdr:cNvPicPr/>
        </xdr:nvPicPr>
        <xdr:blipFill>
          <a:blip xmlns:r="http://schemas.openxmlformats.org/officeDocument/2006/relationships" r:embed="rId3" cstate="print"/>
          <a:stretch>
            <a:fillRect/>
          </a:stretch>
        </xdr:blipFill>
        <xdr:spPr>
          <a:xfrm>
            <a:off x="866775" y="1573657"/>
            <a:ext cx="90804" cy="90805"/>
          </a:xfrm>
          <a:prstGeom prst="rect">
            <a:avLst/>
          </a:prstGeom>
        </xdr:spPr>
      </xdr:pic>
      <xdr:sp macro="" textlink="">
        <xdr:nvSpPr>
          <xdr:cNvPr id="166" name="Graphic 1574">
            <a:extLst>
              <a:ext uri="{FF2B5EF4-FFF2-40B4-BE49-F238E27FC236}">
                <a16:creationId xmlns:a16="http://schemas.microsoft.com/office/drawing/2014/main" id="{00000000-0008-0000-1100-0000A6000000}"/>
              </a:ext>
            </a:extLst>
          </xdr:cNvPr>
          <xdr:cNvSpPr/>
        </xdr:nvSpPr>
        <xdr:spPr>
          <a:xfrm>
            <a:off x="866775" y="1573657"/>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67" name="Graphic 1575">
            <a:extLst>
              <a:ext uri="{FF2B5EF4-FFF2-40B4-BE49-F238E27FC236}">
                <a16:creationId xmlns:a16="http://schemas.microsoft.com/office/drawing/2014/main" id="{00000000-0008-0000-1100-0000A7000000}"/>
              </a:ext>
            </a:extLst>
          </xdr:cNvPr>
          <xdr:cNvSpPr/>
        </xdr:nvSpPr>
        <xdr:spPr>
          <a:xfrm>
            <a:off x="490855" y="1478407"/>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68" name="Graphic 1576">
            <a:extLst>
              <a:ext uri="{FF2B5EF4-FFF2-40B4-BE49-F238E27FC236}">
                <a16:creationId xmlns:a16="http://schemas.microsoft.com/office/drawing/2014/main" id="{00000000-0008-0000-1100-0000A8000000}"/>
              </a:ext>
            </a:extLst>
          </xdr:cNvPr>
          <xdr:cNvSpPr/>
        </xdr:nvSpPr>
        <xdr:spPr>
          <a:xfrm>
            <a:off x="879475" y="1322197"/>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69" name="Image 1577">
            <a:extLst>
              <a:ext uri="{FF2B5EF4-FFF2-40B4-BE49-F238E27FC236}">
                <a16:creationId xmlns:a16="http://schemas.microsoft.com/office/drawing/2014/main" id="{00000000-0008-0000-1100-0000A9000000}"/>
              </a:ext>
            </a:extLst>
          </xdr:cNvPr>
          <xdr:cNvPicPr/>
        </xdr:nvPicPr>
        <xdr:blipFill>
          <a:blip xmlns:r="http://schemas.openxmlformats.org/officeDocument/2006/relationships" r:embed="rId6" cstate="print"/>
          <a:stretch>
            <a:fillRect/>
          </a:stretch>
        </xdr:blipFill>
        <xdr:spPr>
          <a:xfrm>
            <a:off x="866775" y="1296797"/>
            <a:ext cx="90804" cy="90804"/>
          </a:xfrm>
          <a:prstGeom prst="rect">
            <a:avLst/>
          </a:prstGeom>
        </xdr:spPr>
      </xdr:pic>
      <xdr:sp macro="" textlink="">
        <xdr:nvSpPr>
          <xdr:cNvPr id="170" name="Graphic 1578">
            <a:extLst>
              <a:ext uri="{FF2B5EF4-FFF2-40B4-BE49-F238E27FC236}">
                <a16:creationId xmlns:a16="http://schemas.microsoft.com/office/drawing/2014/main" id="{00000000-0008-0000-1100-0000AA000000}"/>
              </a:ext>
            </a:extLst>
          </xdr:cNvPr>
          <xdr:cNvSpPr/>
        </xdr:nvSpPr>
        <xdr:spPr>
          <a:xfrm>
            <a:off x="866775" y="1296797"/>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71" name="Graphic 1579">
            <a:extLst>
              <a:ext uri="{FF2B5EF4-FFF2-40B4-BE49-F238E27FC236}">
                <a16:creationId xmlns:a16="http://schemas.microsoft.com/office/drawing/2014/main" id="{00000000-0008-0000-1100-0000AB000000}"/>
              </a:ext>
            </a:extLst>
          </xdr:cNvPr>
          <xdr:cNvSpPr/>
        </xdr:nvSpPr>
        <xdr:spPr>
          <a:xfrm>
            <a:off x="466725" y="1226311"/>
            <a:ext cx="390525" cy="295275"/>
          </a:xfrm>
          <a:custGeom>
            <a:avLst/>
            <a:gdLst/>
            <a:ahLst/>
            <a:cxnLst/>
            <a:rect l="l" t="t" r="r" b="b"/>
            <a:pathLst>
              <a:path w="390525" h="295275">
                <a:moveTo>
                  <a:pt x="390525" y="0"/>
                </a:moveTo>
                <a:lnTo>
                  <a:pt x="0" y="0"/>
                </a:lnTo>
                <a:lnTo>
                  <a:pt x="0" y="295275"/>
                </a:lnTo>
                <a:lnTo>
                  <a:pt x="390525" y="295275"/>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2" name="Graphic 1580">
            <a:extLst>
              <a:ext uri="{FF2B5EF4-FFF2-40B4-BE49-F238E27FC236}">
                <a16:creationId xmlns:a16="http://schemas.microsoft.com/office/drawing/2014/main" id="{00000000-0008-0000-1100-0000AC000000}"/>
              </a:ext>
            </a:extLst>
          </xdr:cNvPr>
          <xdr:cNvSpPr/>
        </xdr:nvSpPr>
        <xdr:spPr>
          <a:xfrm>
            <a:off x="976757" y="1059306"/>
            <a:ext cx="142875" cy="635635"/>
          </a:xfrm>
          <a:custGeom>
            <a:avLst/>
            <a:gdLst/>
            <a:ahLst/>
            <a:cxnLst/>
            <a:rect l="l" t="t" r="r" b="b"/>
            <a:pathLst>
              <a:path w="142875" h="635635">
                <a:moveTo>
                  <a:pt x="76581" y="509905"/>
                </a:moveTo>
                <a:lnTo>
                  <a:pt x="44818" y="509905"/>
                </a:lnTo>
                <a:lnTo>
                  <a:pt x="44450" y="76200"/>
                </a:lnTo>
                <a:lnTo>
                  <a:pt x="76200" y="76200"/>
                </a:lnTo>
                <a:lnTo>
                  <a:pt x="69824" y="63500"/>
                </a:lnTo>
                <a:lnTo>
                  <a:pt x="37973" y="0"/>
                </a:lnTo>
                <a:lnTo>
                  <a:pt x="0" y="76200"/>
                </a:lnTo>
                <a:lnTo>
                  <a:pt x="31750" y="76200"/>
                </a:lnTo>
                <a:lnTo>
                  <a:pt x="32118" y="509905"/>
                </a:lnTo>
                <a:lnTo>
                  <a:pt x="381" y="509905"/>
                </a:lnTo>
                <a:lnTo>
                  <a:pt x="38608" y="586105"/>
                </a:lnTo>
                <a:lnTo>
                  <a:pt x="70243" y="522605"/>
                </a:lnTo>
                <a:lnTo>
                  <a:pt x="76581" y="509905"/>
                </a:lnTo>
                <a:close/>
              </a:path>
              <a:path w="142875" h="635635">
                <a:moveTo>
                  <a:pt x="142748" y="335280"/>
                </a:moveTo>
                <a:lnTo>
                  <a:pt x="136398" y="322580"/>
                </a:lnTo>
                <a:lnTo>
                  <a:pt x="104648" y="259080"/>
                </a:lnTo>
                <a:lnTo>
                  <a:pt x="66548" y="335280"/>
                </a:lnTo>
                <a:lnTo>
                  <a:pt x="98298" y="335280"/>
                </a:lnTo>
                <a:lnTo>
                  <a:pt x="98298" y="559435"/>
                </a:lnTo>
                <a:lnTo>
                  <a:pt x="66548" y="559435"/>
                </a:lnTo>
                <a:lnTo>
                  <a:pt x="104648" y="635635"/>
                </a:lnTo>
                <a:lnTo>
                  <a:pt x="136398" y="572135"/>
                </a:lnTo>
                <a:lnTo>
                  <a:pt x="142748" y="559435"/>
                </a:lnTo>
                <a:lnTo>
                  <a:pt x="110998" y="559435"/>
                </a:lnTo>
                <a:lnTo>
                  <a:pt x="110998" y="335280"/>
                </a:lnTo>
                <a:lnTo>
                  <a:pt x="142748" y="33528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73" name="Graphic 1581">
            <a:extLst>
              <a:ext uri="{FF2B5EF4-FFF2-40B4-BE49-F238E27FC236}">
                <a16:creationId xmlns:a16="http://schemas.microsoft.com/office/drawing/2014/main" id="{00000000-0008-0000-1100-0000AD000000}"/>
              </a:ext>
            </a:extLst>
          </xdr:cNvPr>
          <xdr:cNvSpPr/>
        </xdr:nvSpPr>
        <xdr:spPr>
          <a:xfrm>
            <a:off x="1062355" y="1045336"/>
            <a:ext cx="575945" cy="666750"/>
          </a:xfrm>
          <a:custGeom>
            <a:avLst/>
            <a:gdLst/>
            <a:ahLst/>
            <a:cxnLst/>
            <a:rect l="l" t="t" r="r" b="b"/>
            <a:pathLst>
              <a:path w="575945" h="666750">
                <a:moveTo>
                  <a:pt x="414020" y="0"/>
                </a:moveTo>
                <a:lnTo>
                  <a:pt x="0" y="0"/>
                </a:lnTo>
                <a:lnTo>
                  <a:pt x="0" y="266700"/>
                </a:lnTo>
                <a:lnTo>
                  <a:pt x="414020" y="266700"/>
                </a:lnTo>
                <a:lnTo>
                  <a:pt x="414020" y="0"/>
                </a:lnTo>
                <a:close/>
              </a:path>
              <a:path w="575945" h="666750">
                <a:moveTo>
                  <a:pt x="575945" y="371475"/>
                </a:moveTo>
                <a:lnTo>
                  <a:pt x="90170" y="371475"/>
                </a:lnTo>
                <a:lnTo>
                  <a:pt x="90170" y="666750"/>
                </a:lnTo>
                <a:lnTo>
                  <a:pt x="575945" y="666750"/>
                </a:lnTo>
                <a:lnTo>
                  <a:pt x="575945" y="37147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4" name="Graphic 1582">
            <a:extLst>
              <a:ext uri="{FF2B5EF4-FFF2-40B4-BE49-F238E27FC236}">
                <a16:creationId xmlns:a16="http://schemas.microsoft.com/office/drawing/2014/main" id="{00000000-0008-0000-1100-0000AE000000}"/>
              </a:ext>
            </a:extLst>
          </xdr:cNvPr>
          <xdr:cNvSpPr/>
        </xdr:nvSpPr>
        <xdr:spPr>
          <a:xfrm>
            <a:off x="879475" y="2237867"/>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5"/>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5" name="Image 1583">
            <a:extLst>
              <a:ext uri="{FF2B5EF4-FFF2-40B4-BE49-F238E27FC236}">
                <a16:creationId xmlns:a16="http://schemas.microsoft.com/office/drawing/2014/main" id="{00000000-0008-0000-1100-0000AF000000}"/>
              </a:ext>
            </a:extLst>
          </xdr:cNvPr>
          <xdr:cNvPicPr/>
        </xdr:nvPicPr>
        <xdr:blipFill>
          <a:blip xmlns:r="http://schemas.openxmlformats.org/officeDocument/2006/relationships" r:embed="rId2" cstate="print"/>
          <a:stretch>
            <a:fillRect/>
          </a:stretch>
        </xdr:blipFill>
        <xdr:spPr>
          <a:xfrm>
            <a:off x="866775" y="2212467"/>
            <a:ext cx="90804" cy="90805"/>
          </a:xfrm>
          <a:prstGeom prst="rect">
            <a:avLst/>
          </a:prstGeom>
        </xdr:spPr>
      </xdr:pic>
      <xdr:sp macro="" textlink="">
        <xdr:nvSpPr>
          <xdr:cNvPr id="176" name="Graphic 1584">
            <a:extLst>
              <a:ext uri="{FF2B5EF4-FFF2-40B4-BE49-F238E27FC236}">
                <a16:creationId xmlns:a16="http://schemas.microsoft.com/office/drawing/2014/main" id="{00000000-0008-0000-1100-0000B0000000}"/>
              </a:ext>
            </a:extLst>
          </xdr:cNvPr>
          <xdr:cNvSpPr/>
        </xdr:nvSpPr>
        <xdr:spPr>
          <a:xfrm>
            <a:off x="866775" y="2212467"/>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77" name="Graphic 1585">
            <a:extLst>
              <a:ext uri="{FF2B5EF4-FFF2-40B4-BE49-F238E27FC236}">
                <a16:creationId xmlns:a16="http://schemas.microsoft.com/office/drawing/2014/main" id="{00000000-0008-0000-1100-0000B1000000}"/>
              </a:ext>
            </a:extLst>
          </xdr:cNvPr>
          <xdr:cNvSpPr/>
        </xdr:nvSpPr>
        <xdr:spPr>
          <a:xfrm>
            <a:off x="576580" y="2126742"/>
            <a:ext cx="261620" cy="285750"/>
          </a:xfrm>
          <a:custGeom>
            <a:avLst/>
            <a:gdLst/>
            <a:ahLst/>
            <a:cxnLst/>
            <a:rect l="l" t="t" r="r" b="b"/>
            <a:pathLst>
              <a:path w="261620" h="285750">
                <a:moveTo>
                  <a:pt x="261620" y="0"/>
                </a:moveTo>
                <a:lnTo>
                  <a:pt x="0" y="0"/>
                </a:lnTo>
                <a:lnTo>
                  <a:pt x="0" y="285750"/>
                </a:lnTo>
                <a:lnTo>
                  <a:pt x="261620" y="285750"/>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pic>
        <xdr:nvPicPr>
          <xdr:cNvPr id="178" name="Image 1586">
            <a:extLst>
              <a:ext uri="{FF2B5EF4-FFF2-40B4-BE49-F238E27FC236}">
                <a16:creationId xmlns:a16="http://schemas.microsoft.com/office/drawing/2014/main" id="{00000000-0008-0000-1100-0000B2000000}"/>
              </a:ext>
            </a:extLst>
          </xdr:cNvPr>
          <xdr:cNvPicPr/>
        </xdr:nvPicPr>
        <xdr:blipFill>
          <a:blip xmlns:r="http://schemas.openxmlformats.org/officeDocument/2006/relationships" r:embed="rId9" cstate="print"/>
          <a:stretch>
            <a:fillRect/>
          </a:stretch>
        </xdr:blipFill>
        <xdr:spPr>
          <a:xfrm>
            <a:off x="967105" y="2231517"/>
            <a:ext cx="76200" cy="219075"/>
          </a:xfrm>
          <a:prstGeom prst="rect">
            <a:avLst/>
          </a:prstGeom>
        </xdr:spPr>
      </xdr:pic>
      <xdr:sp macro="" textlink="">
        <xdr:nvSpPr>
          <xdr:cNvPr id="179" name="Graphic 1587">
            <a:extLst>
              <a:ext uri="{FF2B5EF4-FFF2-40B4-BE49-F238E27FC236}">
                <a16:creationId xmlns:a16="http://schemas.microsoft.com/office/drawing/2014/main" id="{00000000-0008-0000-1100-0000B3000000}"/>
              </a:ext>
            </a:extLst>
          </xdr:cNvPr>
          <xdr:cNvSpPr/>
        </xdr:nvSpPr>
        <xdr:spPr>
          <a:xfrm>
            <a:off x="1062355" y="2183892"/>
            <a:ext cx="414020" cy="219075"/>
          </a:xfrm>
          <a:custGeom>
            <a:avLst/>
            <a:gdLst/>
            <a:ahLst/>
            <a:cxnLst/>
            <a:rect l="l" t="t" r="r" b="b"/>
            <a:pathLst>
              <a:path w="414020" h="219075">
                <a:moveTo>
                  <a:pt x="414020" y="0"/>
                </a:moveTo>
                <a:lnTo>
                  <a:pt x="0" y="0"/>
                </a:lnTo>
                <a:lnTo>
                  <a:pt x="0" y="219075"/>
                </a:lnTo>
                <a:lnTo>
                  <a:pt x="414020" y="219075"/>
                </a:lnTo>
                <a:lnTo>
                  <a:pt x="4140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0" name="Graphic 1588">
            <a:extLst>
              <a:ext uri="{FF2B5EF4-FFF2-40B4-BE49-F238E27FC236}">
                <a16:creationId xmlns:a16="http://schemas.microsoft.com/office/drawing/2014/main" id="{00000000-0008-0000-1100-0000B4000000}"/>
              </a:ext>
            </a:extLst>
          </xdr:cNvPr>
          <xdr:cNvSpPr/>
        </xdr:nvSpPr>
        <xdr:spPr>
          <a:xfrm>
            <a:off x="0" y="1102486"/>
            <a:ext cx="76835" cy="1347470"/>
          </a:xfrm>
          <a:custGeom>
            <a:avLst/>
            <a:gdLst/>
            <a:ahLst/>
            <a:cxnLst/>
            <a:rect l="l" t="t" r="r" b="b"/>
            <a:pathLst>
              <a:path w="76835" h="1347470">
                <a:moveTo>
                  <a:pt x="32378" y="1271269"/>
                </a:moveTo>
                <a:lnTo>
                  <a:pt x="634" y="1271269"/>
                </a:lnTo>
                <a:lnTo>
                  <a:pt x="38734" y="1347469"/>
                </a:lnTo>
                <a:lnTo>
                  <a:pt x="70484" y="1283969"/>
                </a:lnTo>
                <a:lnTo>
                  <a:pt x="32384" y="1283969"/>
                </a:lnTo>
                <a:lnTo>
                  <a:pt x="32378" y="1271269"/>
                </a:lnTo>
                <a:close/>
              </a:path>
              <a:path w="76835" h="1347470">
                <a:moveTo>
                  <a:pt x="44450" y="63500"/>
                </a:moveTo>
                <a:lnTo>
                  <a:pt x="31750" y="63500"/>
                </a:lnTo>
                <a:lnTo>
                  <a:pt x="32384" y="1283969"/>
                </a:lnTo>
                <a:lnTo>
                  <a:pt x="45084" y="1283969"/>
                </a:lnTo>
                <a:lnTo>
                  <a:pt x="44450" y="63500"/>
                </a:lnTo>
                <a:close/>
              </a:path>
              <a:path w="76835" h="1347470">
                <a:moveTo>
                  <a:pt x="76834" y="1271269"/>
                </a:moveTo>
                <a:lnTo>
                  <a:pt x="45078" y="1271269"/>
                </a:lnTo>
                <a:lnTo>
                  <a:pt x="45084" y="1283969"/>
                </a:lnTo>
                <a:lnTo>
                  <a:pt x="70484" y="1283969"/>
                </a:lnTo>
                <a:lnTo>
                  <a:pt x="76834" y="1271269"/>
                </a:lnTo>
                <a:close/>
              </a:path>
              <a:path w="76835" h="1347470">
                <a:moveTo>
                  <a:pt x="38100" y="0"/>
                </a:moveTo>
                <a:lnTo>
                  <a:pt x="0" y="76200"/>
                </a:lnTo>
                <a:lnTo>
                  <a:pt x="31756" y="76200"/>
                </a:lnTo>
                <a:lnTo>
                  <a:pt x="31750" y="63500"/>
                </a:lnTo>
                <a:lnTo>
                  <a:pt x="69850" y="63500"/>
                </a:lnTo>
                <a:lnTo>
                  <a:pt x="38100" y="0"/>
                </a:lnTo>
                <a:close/>
              </a:path>
              <a:path w="76835" h="1347470">
                <a:moveTo>
                  <a:pt x="69850" y="63500"/>
                </a:moveTo>
                <a:lnTo>
                  <a:pt x="44450" y="63500"/>
                </a:lnTo>
                <a:lnTo>
                  <a:pt x="44456"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81" name="Graphic 1589">
            <a:extLst>
              <a:ext uri="{FF2B5EF4-FFF2-40B4-BE49-F238E27FC236}">
                <a16:creationId xmlns:a16="http://schemas.microsoft.com/office/drawing/2014/main" id="{00000000-0008-0000-1100-0000B5000000}"/>
              </a:ext>
            </a:extLst>
          </xdr:cNvPr>
          <xdr:cNvSpPr/>
        </xdr:nvSpPr>
        <xdr:spPr>
          <a:xfrm>
            <a:off x="879475" y="2418207"/>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82" name="Image 1590">
            <a:extLst>
              <a:ext uri="{FF2B5EF4-FFF2-40B4-BE49-F238E27FC236}">
                <a16:creationId xmlns:a16="http://schemas.microsoft.com/office/drawing/2014/main" id="{00000000-0008-0000-1100-0000B6000000}"/>
              </a:ext>
            </a:extLst>
          </xdr:cNvPr>
          <xdr:cNvPicPr/>
        </xdr:nvPicPr>
        <xdr:blipFill>
          <a:blip xmlns:r="http://schemas.openxmlformats.org/officeDocument/2006/relationships" r:embed="rId2" cstate="print"/>
          <a:stretch>
            <a:fillRect/>
          </a:stretch>
        </xdr:blipFill>
        <xdr:spPr>
          <a:xfrm>
            <a:off x="866775" y="2392807"/>
            <a:ext cx="90804" cy="90805"/>
          </a:xfrm>
          <a:prstGeom prst="rect">
            <a:avLst/>
          </a:prstGeom>
        </xdr:spPr>
      </xdr:pic>
      <xdr:sp macro="" textlink="">
        <xdr:nvSpPr>
          <xdr:cNvPr id="183" name="Graphic 1591">
            <a:extLst>
              <a:ext uri="{FF2B5EF4-FFF2-40B4-BE49-F238E27FC236}">
                <a16:creationId xmlns:a16="http://schemas.microsoft.com/office/drawing/2014/main" id="{00000000-0008-0000-1100-0000B7000000}"/>
              </a:ext>
            </a:extLst>
          </xdr:cNvPr>
          <xdr:cNvSpPr/>
        </xdr:nvSpPr>
        <xdr:spPr>
          <a:xfrm>
            <a:off x="866775" y="2392807"/>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4" name="Graphic 1592">
            <a:extLst>
              <a:ext uri="{FF2B5EF4-FFF2-40B4-BE49-F238E27FC236}">
                <a16:creationId xmlns:a16="http://schemas.microsoft.com/office/drawing/2014/main" id="{00000000-0008-0000-1100-0000B8000000}"/>
              </a:ext>
            </a:extLst>
          </xdr:cNvPr>
          <xdr:cNvSpPr/>
        </xdr:nvSpPr>
        <xdr:spPr>
          <a:xfrm>
            <a:off x="605155" y="2478532"/>
            <a:ext cx="276225" cy="257175"/>
          </a:xfrm>
          <a:custGeom>
            <a:avLst/>
            <a:gdLst/>
            <a:ahLst/>
            <a:cxnLst/>
            <a:rect l="l" t="t" r="r" b="b"/>
            <a:pathLst>
              <a:path w="276225" h="257175">
                <a:moveTo>
                  <a:pt x="276225" y="0"/>
                </a:moveTo>
                <a:lnTo>
                  <a:pt x="0" y="0"/>
                </a:lnTo>
                <a:lnTo>
                  <a:pt x="0" y="257175"/>
                </a:lnTo>
                <a:lnTo>
                  <a:pt x="276225" y="257175"/>
                </a:lnTo>
                <a:lnTo>
                  <a:pt x="2762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5" name="Textbox 1593">
            <a:extLst>
              <a:ext uri="{FF2B5EF4-FFF2-40B4-BE49-F238E27FC236}">
                <a16:creationId xmlns:a16="http://schemas.microsoft.com/office/drawing/2014/main" id="{00000000-0008-0000-1100-0000B9000000}"/>
              </a:ext>
            </a:extLst>
          </xdr:cNvPr>
          <xdr:cNvSpPr txBox="1"/>
        </xdr:nvSpPr>
        <xdr:spPr>
          <a:xfrm>
            <a:off x="668908"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86" name="Textbox 1594">
            <a:extLst>
              <a:ext uri="{FF2B5EF4-FFF2-40B4-BE49-F238E27FC236}">
                <a16:creationId xmlns:a16="http://schemas.microsoft.com/office/drawing/2014/main" id="{00000000-0008-0000-1100-0000BA000000}"/>
              </a:ext>
            </a:extLst>
          </xdr:cNvPr>
          <xdr:cNvSpPr txBox="1"/>
        </xdr:nvSpPr>
        <xdr:spPr>
          <a:xfrm>
            <a:off x="659765" y="990600"/>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87" name="Textbox 1595">
            <a:extLst>
              <a:ext uri="{FF2B5EF4-FFF2-40B4-BE49-F238E27FC236}">
                <a16:creationId xmlns:a16="http://schemas.microsoft.com/office/drawing/2014/main" id="{00000000-0008-0000-1100-0000BB000000}"/>
              </a:ext>
            </a:extLst>
          </xdr:cNvPr>
          <xdr:cNvSpPr txBox="1"/>
        </xdr:nvSpPr>
        <xdr:spPr>
          <a:xfrm>
            <a:off x="1155446" y="1118616"/>
            <a:ext cx="234315"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88" name="Textbox 1596">
            <a:extLst>
              <a:ext uri="{FF2B5EF4-FFF2-40B4-BE49-F238E27FC236}">
                <a16:creationId xmlns:a16="http://schemas.microsoft.com/office/drawing/2014/main" id="{00000000-0008-0000-1100-0000BC000000}"/>
              </a:ext>
            </a:extLst>
          </xdr:cNvPr>
          <xdr:cNvSpPr txBox="1"/>
        </xdr:nvSpPr>
        <xdr:spPr>
          <a:xfrm>
            <a:off x="559180" y="1300225"/>
            <a:ext cx="170815" cy="40005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V</a:t>
            </a:r>
            <a:endParaRPr lang="en-US" sz="1100">
              <a:effectLst/>
              <a:latin typeface="Carlito"/>
              <a:ea typeface="Carlito"/>
              <a:cs typeface="Carlito"/>
            </a:endParaRPr>
          </a:p>
          <a:p>
            <a:pPr marL="24130">
              <a:spcBef>
                <a:spcPts val="650"/>
              </a:spcBef>
              <a:spcAft>
                <a:spcPts val="0"/>
              </a:spcAft>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89" name="Textbox 1597">
            <a:extLst>
              <a:ext uri="{FF2B5EF4-FFF2-40B4-BE49-F238E27FC236}">
                <a16:creationId xmlns:a16="http://schemas.microsoft.com/office/drawing/2014/main" id="{00000000-0008-0000-1100-0000BD000000}"/>
              </a:ext>
            </a:extLst>
          </xdr:cNvPr>
          <xdr:cNvSpPr txBox="1"/>
        </xdr:nvSpPr>
        <xdr:spPr>
          <a:xfrm>
            <a:off x="1245361" y="1490725"/>
            <a:ext cx="283845" cy="147320"/>
          </a:xfrm>
          <a:prstGeom prst="rect">
            <a:avLst/>
          </a:prstGeom>
        </xdr:spPr>
        <xdr:txBody>
          <a:bodyPr wrap="square" lIns="0" tIns="0" rIns="0" bIns="0" rtlCol="0">
            <a:noAutofit/>
          </a:bodyPr>
          <a:lstStyle/>
          <a:p>
            <a:pPr>
              <a:lnSpc>
                <a:spcPts val="1125"/>
              </a:lnSpc>
            </a:pP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1</a:t>
            </a: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V</a:t>
            </a:r>
            <a:endParaRPr lang="en-US" sz="1100">
              <a:effectLst/>
              <a:latin typeface="Carlito"/>
              <a:ea typeface="Carlito"/>
              <a:cs typeface="Carlito"/>
            </a:endParaRPr>
          </a:p>
        </xdr:txBody>
      </xdr:sp>
      <xdr:sp macro="" textlink="">
        <xdr:nvSpPr>
          <xdr:cNvPr id="190" name="Textbox 1598">
            <a:extLst>
              <a:ext uri="{FF2B5EF4-FFF2-40B4-BE49-F238E27FC236}">
                <a16:creationId xmlns:a16="http://schemas.microsoft.com/office/drawing/2014/main" id="{00000000-0008-0000-1100-0000BE000000}"/>
              </a:ext>
            </a:extLst>
          </xdr:cNvPr>
          <xdr:cNvSpPr txBox="1"/>
        </xdr:nvSpPr>
        <xdr:spPr>
          <a:xfrm>
            <a:off x="668908" y="2200910"/>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91" name="Textbox 1599">
            <a:extLst>
              <a:ext uri="{FF2B5EF4-FFF2-40B4-BE49-F238E27FC236}">
                <a16:creationId xmlns:a16="http://schemas.microsoft.com/office/drawing/2014/main" id="{00000000-0008-0000-1100-0000BF000000}"/>
              </a:ext>
            </a:extLst>
          </xdr:cNvPr>
          <xdr:cNvSpPr txBox="1"/>
        </xdr:nvSpPr>
        <xdr:spPr>
          <a:xfrm>
            <a:off x="1155446" y="2257298"/>
            <a:ext cx="19748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1m</a:t>
            </a:r>
            <a:endParaRPr lang="en-US" sz="1100">
              <a:effectLst/>
              <a:latin typeface="Carlito"/>
              <a:ea typeface="Carlito"/>
              <a:cs typeface="Carlito"/>
            </a:endParaRPr>
          </a:p>
        </xdr:txBody>
      </xdr:sp>
      <xdr:sp macro="" textlink="">
        <xdr:nvSpPr>
          <xdr:cNvPr id="192" name="Textbox 1600">
            <a:extLst>
              <a:ext uri="{FF2B5EF4-FFF2-40B4-BE49-F238E27FC236}">
                <a16:creationId xmlns:a16="http://schemas.microsoft.com/office/drawing/2014/main" id="{00000000-0008-0000-1100-0000C0000000}"/>
              </a:ext>
            </a:extLst>
          </xdr:cNvPr>
          <xdr:cNvSpPr txBox="1"/>
        </xdr:nvSpPr>
        <xdr:spPr>
          <a:xfrm>
            <a:off x="697865" y="2552954"/>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12</xdr:col>
      <xdr:colOff>1</xdr:colOff>
      <xdr:row>25</xdr:row>
      <xdr:rowOff>0</xdr:rowOff>
    </xdr:from>
    <xdr:to>
      <xdr:col>14</xdr:col>
      <xdr:colOff>91441</xdr:colOff>
      <xdr:row>38</xdr:row>
      <xdr:rowOff>131698</xdr:rowOff>
    </xdr:to>
    <xdr:grpSp>
      <xdr:nvGrpSpPr>
        <xdr:cNvPr id="193" name="Group 192">
          <a:extLst>
            <a:ext uri="{FF2B5EF4-FFF2-40B4-BE49-F238E27FC236}">
              <a16:creationId xmlns:a16="http://schemas.microsoft.com/office/drawing/2014/main" id="{00000000-0008-0000-1100-0000C1000000}"/>
            </a:ext>
          </a:extLst>
        </xdr:cNvPr>
        <xdr:cNvGrpSpPr>
          <a:grpSpLocks/>
        </xdr:cNvGrpSpPr>
      </xdr:nvGrpSpPr>
      <xdr:grpSpPr>
        <a:xfrm>
          <a:off x="5257801" y="4709160"/>
          <a:ext cx="1089660" cy="2509138"/>
          <a:chOff x="0" y="0"/>
          <a:chExt cx="1681479" cy="2509138"/>
        </a:xfrm>
      </xdr:grpSpPr>
      <xdr:sp macro="" textlink="">
        <xdr:nvSpPr>
          <xdr:cNvPr id="194" name="Graphic 1615">
            <a:extLst>
              <a:ext uri="{FF2B5EF4-FFF2-40B4-BE49-F238E27FC236}">
                <a16:creationId xmlns:a16="http://schemas.microsoft.com/office/drawing/2014/main" id="{00000000-0008-0000-1100-0000C2000000}"/>
              </a:ext>
            </a:extLst>
          </xdr:cNvPr>
          <xdr:cNvSpPr/>
        </xdr:nvSpPr>
        <xdr:spPr>
          <a:xfrm>
            <a:off x="109854" y="311404"/>
            <a:ext cx="1571625" cy="2143125"/>
          </a:xfrm>
          <a:custGeom>
            <a:avLst/>
            <a:gdLst/>
            <a:ahLst/>
            <a:cxnLst/>
            <a:rect l="l" t="t" r="r" b="b"/>
            <a:pathLst>
              <a:path w="1571625" h="2143125">
                <a:moveTo>
                  <a:pt x="262000" y="0"/>
                </a:moveTo>
                <a:lnTo>
                  <a:pt x="214918" y="4222"/>
                </a:lnTo>
                <a:lnTo>
                  <a:pt x="170598" y="16395"/>
                </a:lnTo>
                <a:lnTo>
                  <a:pt x="129784" y="35776"/>
                </a:lnTo>
                <a:lnTo>
                  <a:pt x="93216" y="61623"/>
                </a:lnTo>
                <a:lnTo>
                  <a:pt x="61634" y="93194"/>
                </a:lnTo>
                <a:lnTo>
                  <a:pt x="35781" y="129746"/>
                </a:lnTo>
                <a:lnTo>
                  <a:pt x="16396" y="170539"/>
                </a:lnTo>
                <a:lnTo>
                  <a:pt x="4222" y="214828"/>
                </a:lnTo>
                <a:lnTo>
                  <a:pt x="0" y="261874"/>
                </a:lnTo>
                <a:lnTo>
                  <a:pt x="0" y="1881251"/>
                </a:lnTo>
                <a:lnTo>
                  <a:pt x="4222" y="1928296"/>
                </a:lnTo>
                <a:lnTo>
                  <a:pt x="16396" y="1972585"/>
                </a:lnTo>
                <a:lnTo>
                  <a:pt x="35781" y="2013378"/>
                </a:lnTo>
                <a:lnTo>
                  <a:pt x="61634" y="2049930"/>
                </a:lnTo>
                <a:lnTo>
                  <a:pt x="93216" y="2081501"/>
                </a:lnTo>
                <a:lnTo>
                  <a:pt x="129784" y="2107348"/>
                </a:lnTo>
                <a:lnTo>
                  <a:pt x="170598" y="2126729"/>
                </a:lnTo>
                <a:lnTo>
                  <a:pt x="214918" y="2138902"/>
                </a:lnTo>
                <a:lnTo>
                  <a:pt x="262000" y="2143125"/>
                </a:lnTo>
                <a:lnTo>
                  <a:pt x="1309751" y="2143125"/>
                </a:lnTo>
                <a:lnTo>
                  <a:pt x="1356796" y="2138902"/>
                </a:lnTo>
                <a:lnTo>
                  <a:pt x="1401085" y="2126729"/>
                </a:lnTo>
                <a:lnTo>
                  <a:pt x="1441878" y="2107348"/>
                </a:lnTo>
                <a:lnTo>
                  <a:pt x="1478430" y="2081501"/>
                </a:lnTo>
                <a:lnTo>
                  <a:pt x="1510001" y="2049930"/>
                </a:lnTo>
                <a:lnTo>
                  <a:pt x="1535848" y="2013378"/>
                </a:lnTo>
                <a:lnTo>
                  <a:pt x="1555229" y="1972585"/>
                </a:lnTo>
                <a:lnTo>
                  <a:pt x="1567402" y="1928296"/>
                </a:lnTo>
                <a:lnTo>
                  <a:pt x="1571625" y="1881251"/>
                </a:lnTo>
                <a:lnTo>
                  <a:pt x="1571625" y="261874"/>
                </a:lnTo>
                <a:lnTo>
                  <a:pt x="1567402" y="214828"/>
                </a:lnTo>
                <a:lnTo>
                  <a:pt x="1555229" y="170539"/>
                </a:lnTo>
                <a:lnTo>
                  <a:pt x="1535848" y="129746"/>
                </a:lnTo>
                <a:lnTo>
                  <a:pt x="1510001" y="93194"/>
                </a:lnTo>
                <a:lnTo>
                  <a:pt x="1478430" y="61623"/>
                </a:lnTo>
                <a:lnTo>
                  <a:pt x="1441878" y="35776"/>
                </a:lnTo>
                <a:lnTo>
                  <a:pt x="1401085" y="16395"/>
                </a:lnTo>
                <a:lnTo>
                  <a:pt x="1356796" y="4222"/>
                </a:lnTo>
                <a:lnTo>
                  <a:pt x="1309751" y="0"/>
                </a:lnTo>
                <a:lnTo>
                  <a:pt x="262000"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5" name="Graphic 1616">
            <a:extLst>
              <a:ext uri="{FF2B5EF4-FFF2-40B4-BE49-F238E27FC236}">
                <a16:creationId xmlns:a16="http://schemas.microsoft.com/office/drawing/2014/main" id="{00000000-0008-0000-1100-0000C3000000}"/>
              </a:ext>
            </a:extLst>
          </xdr:cNvPr>
          <xdr:cNvSpPr/>
        </xdr:nvSpPr>
        <xdr:spPr>
          <a:xfrm>
            <a:off x="109854" y="1869058"/>
            <a:ext cx="1571625" cy="1270"/>
          </a:xfrm>
          <a:custGeom>
            <a:avLst/>
            <a:gdLst/>
            <a:ahLst/>
            <a:cxnLst/>
            <a:rect l="l" t="t" r="r" b="b"/>
            <a:pathLst>
              <a:path w="1571625">
                <a:moveTo>
                  <a:pt x="0" y="0"/>
                </a:moveTo>
                <a:lnTo>
                  <a:pt x="1571625"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6" name="Graphic 1617">
            <a:extLst>
              <a:ext uri="{FF2B5EF4-FFF2-40B4-BE49-F238E27FC236}">
                <a16:creationId xmlns:a16="http://schemas.microsoft.com/office/drawing/2014/main" id="{00000000-0008-0000-1100-0000C4000000}"/>
              </a:ext>
            </a:extLst>
          </xdr:cNvPr>
          <xdr:cNvSpPr/>
        </xdr:nvSpPr>
        <xdr:spPr>
          <a:xfrm>
            <a:off x="909955" y="68834"/>
            <a:ext cx="1270" cy="2381250"/>
          </a:xfrm>
          <a:custGeom>
            <a:avLst/>
            <a:gdLst/>
            <a:ahLst/>
            <a:cxnLst/>
            <a:rect l="l" t="t" r="r" b="b"/>
            <a:pathLst>
              <a:path h="2381250">
                <a:moveTo>
                  <a:pt x="0" y="0"/>
                </a:moveTo>
                <a:lnTo>
                  <a:pt x="0" y="238125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97" name="Graphic 1618">
            <a:extLst>
              <a:ext uri="{FF2B5EF4-FFF2-40B4-BE49-F238E27FC236}">
                <a16:creationId xmlns:a16="http://schemas.microsoft.com/office/drawing/2014/main" id="{00000000-0008-0000-1100-0000C5000000}"/>
              </a:ext>
            </a:extLst>
          </xdr:cNvPr>
          <xdr:cNvSpPr/>
        </xdr:nvSpPr>
        <xdr:spPr>
          <a:xfrm>
            <a:off x="869950" y="7518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98" name="Image 1619">
            <a:extLst>
              <a:ext uri="{FF2B5EF4-FFF2-40B4-BE49-F238E27FC236}">
                <a16:creationId xmlns:a16="http://schemas.microsoft.com/office/drawing/2014/main" id="{00000000-0008-0000-1100-0000C6000000}"/>
              </a:ext>
            </a:extLst>
          </xdr:cNvPr>
          <xdr:cNvPicPr/>
        </xdr:nvPicPr>
        <xdr:blipFill>
          <a:blip xmlns:r="http://schemas.openxmlformats.org/officeDocument/2006/relationships" r:embed="rId5" cstate="print"/>
          <a:stretch>
            <a:fillRect/>
          </a:stretch>
        </xdr:blipFill>
        <xdr:spPr>
          <a:xfrm>
            <a:off x="857250" y="49784"/>
            <a:ext cx="90804" cy="90804"/>
          </a:xfrm>
          <a:prstGeom prst="rect">
            <a:avLst/>
          </a:prstGeom>
        </xdr:spPr>
      </xdr:pic>
      <xdr:sp macro="" textlink="">
        <xdr:nvSpPr>
          <xdr:cNvPr id="199" name="Graphic 1620">
            <a:extLst>
              <a:ext uri="{FF2B5EF4-FFF2-40B4-BE49-F238E27FC236}">
                <a16:creationId xmlns:a16="http://schemas.microsoft.com/office/drawing/2014/main" id="{00000000-0008-0000-1100-0000C7000000}"/>
              </a:ext>
            </a:extLst>
          </xdr:cNvPr>
          <xdr:cNvSpPr/>
        </xdr:nvSpPr>
        <xdr:spPr>
          <a:xfrm>
            <a:off x="857250" y="4978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0" name="Graphic 1621">
            <a:extLst>
              <a:ext uri="{FF2B5EF4-FFF2-40B4-BE49-F238E27FC236}">
                <a16:creationId xmlns:a16="http://schemas.microsoft.com/office/drawing/2014/main" id="{00000000-0008-0000-1100-0000C8000000}"/>
              </a:ext>
            </a:extLst>
          </xdr:cNvPr>
          <xdr:cNvSpPr/>
        </xdr:nvSpPr>
        <xdr:spPr>
          <a:xfrm>
            <a:off x="879475" y="1456308"/>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01" name="Image 1622">
            <a:extLst>
              <a:ext uri="{FF2B5EF4-FFF2-40B4-BE49-F238E27FC236}">
                <a16:creationId xmlns:a16="http://schemas.microsoft.com/office/drawing/2014/main" id="{00000000-0008-0000-1100-0000C9000000}"/>
              </a:ext>
            </a:extLst>
          </xdr:cNvPr>
          <xdr:cNvPicPr/>
        </xdr:nvPicPr>
        <xdr:blipFill>
          <a:blip xmlns:r="http://schemas.openxmlformats.org/officeDocument/2006/relationships" r:embed="rId5" cstate="print"/>
          <a:stretch>
            <a:fillRect/>
          </a:stretch>
        </xdr:blipFill>
        <xdr:spPr>
          <a:xfrm>
            <a:off x="866775" y="1430908"/>
            <a:ext cx="90804" cy="90804"/>
          </a:xfrm>
          <a:prstGeom prst="rect">
            <a:avLst/>
          </a:prstGeom>
        </xdr:spPr>
      </xdr:pic>
      <xdr:sp macro="" textlink="">
        <xdr:nvSpPr>
          <xdr:cNvPr id="202" name="Graphic 1623">
            <a:extLst>
              <a:ext uri="{FF2B5EF4-FFF2-40B4-BE49-F238E27FC236}">
                <a16:creationId xmlns:a16="http://schemas.microsoft.com/office/drawing/2014/main" id="{00000000-0008-0000-1100-0000CA000000}"/>
              </a:ext>
            </a:extLst>
          </xdr:cNvPr>
          <xdr:cNvSpPr/>
        </xdr:nvSpPr>
        <xdr:spPr>
          <a:xfrm>
            <a:off x="866775" y="1430908"/>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3" name="Graphic 1624">
            <a:extLst>
              <a:ext uri="{FF2B5EF4-FFF2-40B4-BE49-F238E27FC236}">
                <a16:creationId xmlns:a16="http://schemas.microsoft.com/office/drawing/2014/main" id="{00000000-0008-0000-1100-0000CB000000}"/>
              </a:ext>
            </a:extLst>
          </xdr:cNvPr>
          <xdr:cNvSpPr/>
        </xdr:nvSpPr>
        <xdr:spPr>
          <a:xfrm>
            <a:off x="567055" y="1364233"/>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04" name="Graphic 1625">
            <a:extLst>
              <a:ext uri="{FF2B5EF4-FFF2-40B4-BE49-F238E27FC236}">
                <a16:creationId xmlns:a16="http://schemas.microsoft.com/office/drawing/2014/main" id="{00000000-0008-0000-1100-0000CC000000}"/>
              </a:ext>
            </a:extLst>
          </xdr:cNvPr>
          <xdr:cNvSpPr/>
        </xdr:nvSpPr>
        <xdr:spPr>
          <a:xfrm>
            <a:off x="879475" y="1160399"/>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05" name="Image 1626">
            <a:extLst>
              <a:ext uri="{FF2B5EF4-FFF2-40B4-BE49-F238E27FC236}">
                <a16:creationId xmlns:a16="http://schemas.microsoft.com/office/drawing/2014/main" id="{00000000-0008-0000-1100-0000CD000000}"/>
              </a:ext>
            </a:extLst>
          </xdr:cNvPr>
          <xdr:cNvPicPr/>
        </xdr:nvPicPr>
        <xdr:blipFill>
          <a:blip xmlns:r="http://schemas.openxmlformats.org/officeDocument/2006/relationships" r:embed="rId6" cstate="print"/>
          <a:stretch>
            <a:fillRect/>
          </a:stretch>
        </xdr:blipFill>
        <xdr:spPr>
          <a:xfrm>
            <a:off x="866775" y="1134999"/>
            <a:ext cx="90804" cy="90804"/>
          </a:xfrm>
          <a:prstGeom prst="rect">
            <a:avLst/>
          </a:prstGeom>
        </xdr:spPr>
      </xdr:pic>
      <xdr:sp macro="" textlink="">
        <xdr:nvSpPr>
          <xdr:cNvPr id="206" name="Graphic 1627">
            <a:extLst>
              <a:ext uri="{FF2B5EF4-FFF2-40B4-BE49-F238E27FC236}">
                <a16:creationId xmlns:a16="http://schemas.microsoft.com/office/drawing/2014/main" id="{00000000-0008-0000-1100-0000CE000000}"/>
              </a:ext>
            </a:extLst>
          </xdr:cNvPr>
          <xdr:cNvSpPr/>
        </xdr:nvSpPr>
        <xdr:spPr>
          <a:xfrm>
            <a:off x="866775" y="113499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07" name="Graphic 1628">
            <a:extLst>
              <a:ext uri="{FF2B5EF4-FFF2-40B4-BE49-F238E27FC236}">
                <a16:creationId xmlns:a16="http://schemas.microsoft.com/office/drawing/2014/main" id="{00000000-0008-0000-1100-0000CF000000}"/>
              </a:ext>
            </a:extLst>
          </xdr:cNvPr>
          <xdr:cNvSpPr/>
        </xdr:nvSpPr>
        <xdr:spPr>
          <a:xfrm>
            <a:off x="471805" y="1049274"/>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08" name="Graphic 1629">
            <a:extLst>
              <a:ext uri="{FF2B5EF4-FFF2-40B4-BE49-F238E27FC236}">
                <a16:creationId xmlns:a16="http://schemas.microsoft.com/office/drawing/2014/main" id="{00000000-0008-0000-1100-0000D0000000}"/>
              </a:ext>
            </a:extLst>
          </xdr:cNvPr>
          <xdr:cNvSpPr/>
        </xdr:nvSpPr>
        <xdr:spPr>
          <a:xfrm>
            <a:off x="0" y="1521713"/>
            <a:ext cx="76200" cy="928369"/>
          </a:xfrm>
          <a:custGeom>
            <a:avLst/>
            <a:gdLst/>
            <a:ahLst/>
            <a:cxnLst/>
            <a:rect l="l" t="t" r="r" b="b"/>
            <a:pathLst>
              <a:path w="76200" h="928369">
                <a:moveTo>
                  <a:pt x="31750" y="852170"/>
                </a:moveTo>
                <a:lnTo>
                  <a:pt x="0" y="852170"/>
                </a:lnTo>
                <a:lnTo>
                  <a:pt x="38100" y="928370"/>
                </a:lnTo>
                <a:lnTo>
                  <a:pt x="69850" y="864870"/>
                </a:lnTo>
                <a:lnTo>
                  <a:pt x="31750" y="864870"/>
                </a:lnTo>
                <a:lnTo>
                  <a:pt x="31750" y="852170"/>
                </a:lnTo>
                <a:close/>
              </a:path>
              <a:path w="76200" h="928369">
                <a:moveTo>
                  <a:pt x="44450" y="63500"/>
                </a:moveTo>
                <a:lnTo>
                  <a:pt x="31750" y="63500"/>
                </a:lnTo>
                <a:lnTo>
                  <a:pt x="31750" y="864870"/>
                </a:lnTo>
                <a:lnTo>
                  <a:pt x="44450" y="864870"/>
                </a:lnTo>
                <a:lnTo>
                  <a:pt x="44450" y="63500"/>
                </a:lnTo>
                <a:close/>
              </a:path>
              <a:path w="76200" h="928369">
                <a:moveTo>
                  <a:pt x="76200" y="852170"/>
                </a:moveTo>
                <a:lnTo>
                  <a:pt x="44450" y="852170"/>
                </a:lnTo>
                <a:lnTo>
                  <a:pt x="44450" y="864870"/>
                </a:lnTo>
                <a:lnTo>
                  <a:pt x="69850" y="864870"/>
                </a:lnTo>
                <a:lnTo>
                  <a:pt x="76200" y="852170"/>
                </a:lnTo>
                <a:close/>
              </a:path>
              <a:path w="76200" h="928369">
                <a:moveTo>
                  <a:pt x="38100" y="0"/>
                </a:moveTo>
                <a:lnTo>
                  <a:pt x="0" y="76200"/>
                </a:lnTo>
                <a:lnTo>
                  <a:pt x="31750" y="76200"/>
                </a:lnTo>
                <a:lnTo>
                  <a:pt x="31750" y="63500"/>
                </a:lnTo>
                <a:lnTo>
                  <a:pt x="69850" y="63500"/>
                </a:lnTo>
                <a:lnTo>
                  <a:pt x="38100" y="0"/>
                </a:lnTo>
                <a:close/>
              </a:path>
              <a:path w="76200" h="928369">
                <a:moveTo>
                  <a:pt x="69850" y="63500"/>
                </a:moveTo>
                <a:lnTo>
                  <a:pt x="44450" y="63500"/>
                </a:lnTo>
                <a:lnTo>
                  <a:pt x="44450"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09" name="Graphic 1630">
            <a:extLst>
              <a:ext uri="{FF2B5EF4-FFF2-40B4-BE49-F238E27FC236}">
                <a16:creationId xmlns:a16="http://schemas.microsoft.com/office/drawing/2014/main" id="{00000000-0008-0000-1100-0000D1000000}"/>
              </a:ext>
            </a:extLst>
          </xdr:cNvPr>
          <xdr:cNvSpPr/>
        </xdr:nvSpPr>
        <xdr:spPr>
          <a:xfrm>
            <a:off x="879475" y="2418333"/>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10" name="Image 1631">
            <a:extLst>
              <a:ext uri="{FF2B5EF4-FFF2-40B4-BE49-F238E27FC236}">
                <a16:creationId xmlns:a16="http://schemas.microsoft.com/office/drawing/2014/main" id="{00000000-0008-0000-1100-0000D2000000}"/>
              </a:ext>
            </a:extLst>
          </xdr:cNvPr>
          <xdr:cNvPicPr/>
        </xdr:nvPicPr>
        <xdr:blipFill>
          <a:blip xmlns:r="http://schemas.openxmlformats.org/officeDocument/2006/relationships" r:embed="rId5" cstate="print"/>
          <a:stretch>
            <a:fillRect/>
          </a:stretch>
        </xdr:blipFill>
        <xdr:spPr>
          <a:xfrm>
            <a:off x="866775" y="2392933"/>
            <a:ext cx="90804" cy="90804"/>
          </a:xfrm>
          <a:prstGeom prst="rect">
            <a:avLst/>
          </a:prstGeom>
        </xdr:spPr>
      </xdr:pic>
      <xdr:sp macro="" textlink="">
        <xdr:nvSpPr>
          <xdr:cNvPr id="211" name="Graphic 1632">
            <a:extLst>
              <a:ext uri="{FF2B5EF4-FFF2-40B4-BE49-F238E27FC236}">
                <a16:creationId xmlns:a16="http://schemas.microsoft.com/office/drawing/2014/main" id="{00000000-0008-0000-1100-0000D3000000}"/>
              </a:ext>
            </a:extLst>
          </xdr:cNvPr>
          <xdr:cNvSpPr/>
        </xdr:nvSpPr>
        <xdr:spPr>
          <a:xfrm>
            <a:off x="866775" y="2392933"/>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12" name="Textbox 1633">
            <a:extLst>
              <a:ext uri="{FF2B5EF4-FFF2-40B4-BE49-F238E27FC236}">
                <a16:creationId xmlns:a16="http://schemas.microsoft.com/office/drawing/2014/main" id="{00000000-0008-0000-1100-0000D4000000}"/>
              </a:ext>
            </a:extLst>
          </xdr:cNvPr>
          <xdr:cNvSpPr txBox="1"/>
        </xdr:nvSpPr>
        <xdr:spPr>
          <a:xfrm>
            <a:off x="668147"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13" name="Textbox 1634">
            <a:extLst>
              <a:ext uri="{FF2B5EF4-FFF2-40B4-BE49-F238E27FC236}">
                <a16:creationId xmlns:a16="http://schemas.microsoft.com/office/drawing/2014/main" id="{00000000-0008-0000-1100-0000D5000000}"/>
              </a:ext>
            </a:extLst>
          </xdr:cNvPr>
          <xdr:cNvSpPr txBox="1"/>
        </xdr:nvSpPr>
        <xdr:spPr>
          <a:xfrm>
            <a:off x="564261" y="1123188"/>
            <a:ext cx="196215" cy="454659"/>
          </a:xfrm>
          <a:prstGeom prst="rect">
            <a:avLst/>
          </a:prstGeom>
        </xdr:spPr>
        <xdr:txBody>
          <a:bodyPr wrap="square" lIns="0" tIns="0" rIns="0" bIns="0" rtlCol="0">
            <a:noAutofit/>
          </a:bodyPr>
          <a:lstStyle/>
          <a:p>
            <a:pPr marR="55245" algn="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V</a:t>
            </a:r>
            <a:endParaRPr lang="en-US" sz="1100">
              <a:effectLst/>
              <a:latin typeface="Carlito"/>
              <a:ea typeface="Carlito"/>
              <a:cs typeface="Carlito"/>
            </a:endParaRPr>
          </a:p>
          <a:p>
            <a:pPr>
              <a:spcBef>
                <a:spcPts val="270"/>
              </a:spcBef>
            </a:pPr>
            <a:r>
              <a:rPr lang="en-US" sz="700">
                <a:effectLst/>
                <a:latin typeface="Carlito"/>
                <a:ea typeface="Carlito"/>
                <a:cs typeface="Carlito"/>
              </a:rPr>
              <a:t> </a:t>
            </a:r>
            <a:endParaRPr lang="en-US" sz="1100">
              <a:effectLst/>
              <a:latin typeface="Carlito"/>
              <a:ea typeface="Carlito"/>
              <a:cs typeface="Carlito"/>
            </a:endParaRPr>
          </a:p>
          <a:p>
            <a:pPr marR="11430" algn="r">
              <a:lnSpc>
                <a:spcPts val="1325"/>
              </a:lnSpc>
              <a:spcBef>
                <a:spcPts val="5"/>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441960</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SpPr/>
      </xdr:nvSpPr>
      <xdr:spPr>
        <a:xfrm>
          <a:off x="0" y="0"/>
          <a:ext cx="105156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0</xdr:col>
      <xdr:colOff>78105</xdr:colOff>
      <xdr:row>30</xdr:row>
      <xdr:rowOff>106680</xdr:rowOff>
    </xdr:from>
    <xdr:to>
      <xdr:col>2</xdr:col>
      <xdr:colOff>160020</xdr:colOff>
      <xdr:row>42</xdr:row>
      <xdr:rowOff>36321</xdr:rowOff>
    </xdr:to>
    <xdr:grpSp>
      <xdr:nvGrpSpPr>
        <xdr:cNvPr id="3" name="Group 2">
          <a:extLst>
            <a:ext uri="{FF2B5EF4-FFF2-40B4-BE49-F238E27FC236}">
              <a16:creationId xmlns:a16="http://schemas.microsoft.com/office/drawing/2014/main" id="{00000000-0008-0000-1200-000003000000}"/>
            </a:ext>
          </a:extLst>
        </xdr:cNvPr>
        <xdr:cNvGrpSpPr>
          <a:grpSpLocks/>
        </xdr:cNvGrpSpPr>
      </xdr:nvGrpSpPr>
      <xdr:grpSpPr>
        <a:xfrm>
          <a:off x="78105" y="6164580"/>
          <a:ext cx="1087755" cy="2124201"/>
          <a:chOff x="9525" y="0"/>
          <a:chExt cx="1581150" cy="2909061"/>
        </a:xfrm>
      </xdr:grpSpPr>
      <xdr:sp macro="" textlink="">
        <xdr:nvSpPr>
          <xdr:cNvPr id="4" name="Graphic 1649">
            <a:extLst>
              <a:ext uri="{FF2B5EF4-FFF2-40B4-BE49-F238E27FC236}">
                <a16:creationId xmlns:a16="http://schemas.microsoft.com/office/drawing/2014/main" id="{00000000-0008-0000-1200-000004000000}"/>
              </a:ext>
            </a:extLst>
          </xdr:cNvPr>
          <xdr:cNvSpPr/>
        </xdr:nvSpPr>
        <xdr:spPr>
          <a:xfrm>
            <a:off x="9525" y="419100"/>
            <a:ext cx="1581150" cy="2143125"/>
          </a:xfrm>
          <a:custGeom>
            <a:avLst/>
            <a:gdLst/>
            <a:ahLst/>
            <a:cxnLst/>
            <a:rect l="l" t="t" r="r" b="b"/>
            <a:pathLst>
              <a:path w="1581150" h="2143125">
                <a:moveTo>
                  <a:pt x="263525" y="0"/>
                </a:moveTo>
                <a:lnTo>
                  <a:pt x="216155" y="4245"/>
                </a:lnTo>
                <a:lnTo>
                  <a:pt x="171572" y="16486"/>
                </a:lnTo>
                <a:lnTo>
                  <a:pt x="130518" y="35978"/>
                </a:lnTo>
                <a:lnTo>
                  <a:pt x="93738" y="61977"/>
                </a:lnTo>
                <a:lnTo>
                  <a:pt x="61977" y="93738"/>
                </a:lnTo>
                <a:lnTo>
                  <a:pt x="35978" y="130518"/>
                </a:lnTo>
                <a:lnTo>
                  <a:pt x="16486" y="171572"/>
                </a:lnTo>
                <a:lnTo>
                  <a:pt x="4245" y="216155"/>
                </a:lnTo>
                <a:lnTo>
                  <a:pt x="0" y="263525"/>
                </a:lnTo>
                <a:lnTo>
                  <a:pt x="0" y="1879600"/>
                </a:lnTo>
                <a:lnTo>
                  <a:pt x="4245" y="1926969"/>
                </a:lnTo>
                <a:lnTo>
                  <a:pt x="16486" y="1971552"/>
                </a:lnTo>
                <a:lnTo>
                  <a:pt x="35978" y="2012606"/>
                </a:lnTo>
                <a:lnTo>
                  <a:pt x="61977" y="2049386"/>
                </a:lnTo>
                <a:lnTo>
                  <a:pt x="93738" y="2081147"/>
                </a:lnTo>
                <a:lnTo>
                  <a:pt x="130518" y="2107146"/>
                </a:lnTo>
                <a:lnTo>
                  <a:pt x="171572" y="2126638"/>
                </a:lnTo>
                <a:lnTo>
                  <a:pt x="216155" y="2138879"/>
                </a:lnTo>
                <a:lnTo>
                  <a:pt x="263525" y="2143125"/>
                </a:lnTo>
                <a:lnTo>
                  <a:pt x="1317625" y="2143125"/>
                </a:lnTo>
                <a:lnTo>
                  <a:pt x="1364994" y="2138879"/>
                </a:lnTo>
                <a:lnTo>
                  <a:pt x="1409577" y="2126638"/>
                </a:lnTo>
                <a:lnTo>
                  <a:pt x="1450631" y="2107146"/>
                </a:lnTo>
                <a:lnTo>
                  <a:pt x="1487411" y="2081147"/>
                </a:lnTo>
                <a:lnTo>
                  <a:pt x="1519172" y="2049386"/>
                </a:lnTo>
                <a:lnTo>
                  <a:pt x="1545171" y="2012606"/>
                </a:lnTo>
                <a:lnTo>
                  <a:pt x="1564663" y="1971552"/>
                </a:lnTo>
                <a:lnTo>
                  <a:pt x="1576904" y="1926969"/>
                </a:lnTo>
                <a:lnTo>
                  <a:pt x="1581150" y="1879600"/>
                </a:lnTo>
                <a:lnTo>
                  <a:pt x="1581150" y="263525"/>
                </a:lnTo>
                <a:lnTo>
                  <a:pt x="1576904" y="216155"/>
                </a:lnTo>
                <a:lnTo>
                  <a:pt x="1564663" y="171572"/>
                </a:lnTo>
                <a:lnTo>
                  <a:pt x="1545171" y="130518"/>
                </a:lnTo>
                <a:lnTo>
                  <a:pt x="1519172" y="93738"/>
                </a:lnTo>
                <a:lnTo>
                  <a:pt x="1487411" y="61977"/>
                </a:lnTo>
                <a:lnTo>
                  <a:pt x="1450631" y="35978"/>
                </a:lnTo>
                <a:lnTo>
                  <a:pt x="1409577" y="16486"/>
                </a:lnTo>
                <a:lnTo>
                  <a:pt x="1364994" y="4245"/>
                </a:lnTo>
                <a:lnTo>
                  <a:pt x="1317625" y="0"/>
                </a:lnTo>
                <a:lnTo>
                  <a:pt x="26352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 name="Graphic 1650">
            <a:extLst>
              <a:ext uri="{FF2B5EF4-FFF2-40B4-BE49-F238E27FC236}">
                <a16:creationId xmlns:a16="http://schemas.microsoft.com/office/drawing/2014/main" id="{00000000-0008-0000-1200-000005000000}"/>
              </a:ext>
            </a:extLst>
          </xdr:cNvPr>
          <xdr:cNvSpPr/>
        </xdr:nvSpPr>
        <xdr:spPr>
          <a:xfrm>
            <a:off x="809942" y="0"/>
            <a:ext cx="1270" cy="2581275"/>
          </a:xfrm>
          <a:custGeom>
            <a:avLst/>
            <a:gdLst/>
            <a:ahLst/>
            <a:cxnLst/>
            <a:rect l="l" t="t" r="r" b="b"/>
            <a:pathLst>
              <a:path h="2581275">
                <a:moveTo>
                  <a:pt x="0" y="771525"/>
                </a:moveTo>
                <a:lnTo>
                  <a:pt x="0" y="2581275"/>
                </a:lnTo>
              </a:path>
              <a:path h="2581275">
                <a:moveTo>
                  <a:pt x="0" y="0"/>
                </a:moveTo>
                <a:lnTo>
                  <a:pt x="0" y="533400"/>
                </a:lnTo>
              </a:path>
            </a:pathLst>
          </a:custGeom>
          <a:ln w="19685">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6" name="Graphic 1651">
            <a:extLst>
              <a:ext uri="{FF2B5EF4-FFF2-40B4-BE49-F238E27FC236}">
                <a16:creationId xmlns:a16="http://schemas.microsoft.com/office/drawing/2014/main" id="{00000000-0008-0000-1200-000006000000}"/>
              </a:ext>
            </a:extLst>
          </xdr:cNvPr>
          <xdr:cNvSpPr/>
        </xdr:nvSpPr>
        <xdr:spPr>
          <a:xfrm>
            <a:off x="123825" y="1762125"/>
            <a:ext cx="285750" cy="190500"/>
          </a:xfrm>
          <a:custGeom>
            <a:avLst/>
            <a:gdLst/>
            <a:ahLst/>
            <a:cxnLst/>
            <a:rect l="l" t="t" r="r" b="b"/>
            <a:pathLst>
              <a:path w="285750" h="190500">
                <a:moveTo>
                  <a:pt x="285750" y="0"/>
                </a:moveTo>
                <a:lnTo>
                  <a:pt x="0" y="0"/>
                </a:lnTo>
                <a:lnTo>
                  <a:pt x="0" y="190500"/>
                </a:lnTo>
                <a:lnTo>
                  <a:pt x="285750" y="190500"/>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 name="Graphic 1652">
            <a:extLst>
              <a:ext uri="{FF2B5EF4-FFF2-40B4-BE49-F238E27FC236}">
                <a16:creationId xmlns:a16="http://schemas.microsoft.com/office/drawing/2014/main" id="{00000000-0008-0000-1200-000007000000}"/>
              </a:ext>
            </a:extLst>
          </xdr:cNvPr>
          <xdr:cNvSpPr/>
        </xdr:nvSpPr>
        <xdr:spPr>
          <a:xfrm>
            <a:off x="123825" y="1762125"/>
            <a:ext cx="285750" cy="190500"/>
          </a:xfrm>
          <a:custGeom>
            <a:avLst/>
            <a:gdLst/>
            <a:ahLst/>
            <a:cxnLst/>
            <a:rect l="l" t="t" r="r" b="b"/>
            <a:pathLst>
              <a:path w="285750" h="190500">
                <a:moveTo>
                  <a:pt x="0" y="190500"/>
                </a:moveTo>
                <a:lnTo>
                  <a:pt x="285750" y="190500"/>
                </a:lnTo>
                <a:lnTo>
                  <a:pt x="285750" y="0"/>
                </a:lnTo>
                <a:lnTo>
                  <a:pt x="0" y="0"/>
                </a:lnTo>
                <a:lnTo>
                  <a:pt x="0" y="190500"/>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8" name="Graphic 1653">
            <a:extLst>
              <a:ext uri="{FF2B5EF4-FFF2-40B4-BE49-F238E27FC236}">
                <a16:creationId xmlns:a16="http://schemas.microsoft.com/office/drawing/2014/main" id="{00000000-0008-0000-1200-000008000000}"/>
              </a:ext>
            </a:extLst>
          </xdr:cNvPr>
          <xdr:cNvSpPr/>
        </xdr:nvSpPr>
        <xdr:spPr>
          <a:xfrm>
            <a:off x="1257300" y="1762125"/>
            <a:ext cx="285750" cy="190500"/>
          </a:xfrm>
          <a:custGeom>
            <a:avLst/>
            <a:gdLst/>
            <a:ahLst/>
            <a:cxnLst/>
            <a:rect l="l" t="t" r="r" b="b"/>
            <a:pathLst>
              <a:path w="285750" h="190500">
                <a:moveTo>
                  <a:pt x="285750" y="0"/>
                </a:moveTo>
                <a:lnTo>
                  <a:pt x="0" y="0"/>
                </a:lnTo>
                <a:lnTo>
                  <a:pt x="0" y="190500"/>
                </a:lnTo>
                <a:lnTo>
                  <a:pt x="285750" y="190500"/>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 name="Graphic 1654">
            <a:extLst>
              <a:ext uri="{FF2B5EF4-FFF2-40B4-BE49-F238E27FC236}">
                <a16:creationId xmlns:a16="http://schemas.microsoft.com/office/drawing/2014/main" id="{00000000-0008-0000-1200-000009000000}"/>
              </a:ext>
            </a:extLst>
          </xdr:cNvPr>
          <xdr:cNvSpPr/>
        </xdr:nvSpPr>
        <xdr:spPr>
          <a:xfrm>
            <a:off x="1257300" y="1762125"/>
            <a:ext cx="285750" cy="190500"/>
          </a:xfrm>
          <a:custGeom>
            <a:avLst/>
            <a:gdLst/>
            <a:ahLst/>
            <a:cxnLst/>
            <a:rect l="l" t="t" r="r" b="b"/>
            <a:pathLst>
              <a:path w="285750" h="190500">
                <a:moveTo>
                  <a:pt x="0" y="190500"/>
                </a:moveTo>
                <a:lnTo>
                  <a:pt x="285750" y="190500"/>
                </a:lnTo>
                <a:lnTo>
                  <a:pt x="285750" y="0"/>
                </a:lnTo>
                <a:lnTo>
                  <a:pt x="0" y="0"/>
                </a:lnTo>
                <a:lnTo>
                  <a:pt x="0" y="19050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0" name="Graphic 1655">
            <a:extLst>
              <a:ext uri="{FF2B5EF4-FFF2-40B4-BE49-F238E27FC236}">
                <a16:creationId xmlns:a16="http://schemas.microsoft.com/office/drawing/2014/main" id="{00000000-0008-0000-1200-00000A000000}"/>
              </a:ext>
            </a:extLst>
          </xdr:cNvPr>
          <xdr:cNvSpPr/>
        </xdr:nvSpPr>
        <xdr:spPr>
          <a:xfrm>
            <a:off x="779144" y="3492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 name="Image 1656">
            <a:extLst>
              <a:ext uri="{FF2B5EF4-FFF2-40B4-BE49-F238E27FC236}">
                <a16:creationId xmlns:a16="http://schemas.microsoft.com/office/drawing/2014/main" id="{00000000-0008-0000-1200-00000B000000}"/>
              </a:ext>
            </a:extLst>
          </xdr:cNvPr>
          <xdr:cNvPicPr/>
        </xdr:nvPicPr>
        <xdr:blipFill>
          <a:blip xmlns:r="http://schemas.openxmlformats.org/officeDocument/2006/relationships" r:embed="rId2" cstate="print"/>
          <a:stretch>
            <a:fillRect/>
          </a:stretch>
        </xdr:blipFill>
        <xdr:spPr>
          <a:xfrm>
            <a:off x="766444" y="9525"/>
            <a:ext cx="90804" cy="90804"/>
          </a:xfrm>
          <a:prstGeom prst="rect">
            <a:avLst/>
          </a:prstGeom>
        </xdr:spPr>
      </xdr:pic>
      <xdr:sp macro="" textlink="">
        <xdr:nvSpPr>
          <xdr:cNvPr id="12" name="Graphic 1657">
            <a:extLst>
              <a:ext uri="{FF2B5EF4-FFF2-40B4-BE49-F238E27FC236}">
                <a16:creationId xmlns:a16="http://schemas.microsoft.com/office/drawing/2014/main" id="{00000000-0008-0000-1200-00000C000000}"/>
              </a:ext>
            </a:extLst>
          </xdr:cNvPr>
          <xdr:cNvSpPr/>
        </xdr:nvSpPr>
        <xdr:spPr>
          <a:xfrm>
            <a:off x="766444" y="952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 name="Graphic 1658">
            <a:extLst>
              <a:ext uri="{FF2B5EF4-FFF2-40B4-BE49-F238E27FC236}">
                <a16:creationId xmlns:a16="http://schemas.microsoft.com/office/drawing/2014/main" id="{00000000-0008-0000-1200-00000D000000}"/>
              </a:ext>
            </a:extLst>
          </xdr:cNvPr>
          <xdr:cNvSpPr/>
        </xdr:nvSpPr>
        <xdr:spPr>
          <a:xfrm>
            <a:off x="779144" y="13017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 name="Image 1659">
            <a:extLst>
              <a:ext uri="{FF2B5EF4-FFF2-40B4-BE49-F238E27FC236}">
                <a16:creationId xmlns:a16="http://schemas.microsoft.com/office/drawing/2014/main" id="{00000000-0008-0000-1200-00000E000000}"/>
              </a:ext>
            </a:extLst>
          </xdr:cNvPr>
          <xdr:cNvPicPr/>
        </xdr:nvPicPr>
        <xdr:blipFill>
          <a:blip xmlns:r="http://schemas.openxmlformats.org/officeDocument/2006/relationships" r:embed="rId2" cstate="print"/>
          <a:stretch>
            <a:fillRect/>
          </a:stretch>
        </xdr:blipFill>
        <xdr:spPr>
          <a:xfrm>
            <a:off x="766444" y="1276350"/>
            <a:ext cx="90804" cy="90804"/>
          </a:xfrm>
          <a:prstGeom prst="rect">
            <a:avLst/>
          </a:prstGeom>
        </xdr:spPr>
      </xdr:pic>
      <xdr:sp macro="" textlink="">
        <xdr:nvSpPr>
          <xdr:cNvPr id="15" name="Graphic 1660">
            <a:extLst>
              <a:ext uri="{FF2B5EF4-FFF2-40B4-BE49-F238E27FC236}">
                <a16:creationId xmlns:a16="http://schemas.microsoft.com/office/drawing/2014/main" id="{00000000-0008-0000-1200-00000F000000}"/>
              </a:ext>
            </a:extLst>
          </xdr:cNvPr>
          <xdr:cNvSpPr/>
        </xdr:nvSpPr>
        <xdr:spPr>
          <a:xfrm>
            <a:off x="766444" y="12763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 name="Graphic 1661">
            <a:extLst>
              <a:ext uri="{FF2B5EF4-FFF2-40B4-BE49-F238E27FC236}">
                <a16:creationId xmlns:a16="http://schemas.microsoft.com/office/drawing/2014/main" id="{00000000-0008-0000-1200-000010000000}"/>
              </a:ext>
            </a:extLst>
          </xdr:cNvPr>
          <xdr:cNvSpPr/>
        </xdr:nvSpPr>
        <xdr:spPr>
          <a:xfrm>
            <a:off x="779144" y="2540000"/>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 name="Image 1662">
            <a:extLst>
              <a:ext uri="{FF2B5EF4-FFF2-40B4-BE49-F238E27FC236}">
                <a16:creationId xmlns:a16="http://schemas.microsoft.com/office/drawing/2014/main" id="{00000000-0008-0000-1200-000011000000}"/>
              </a:ext>
            </a:extLst>
          </xdr:cNvPr>
          <xdr:cNvPicPr/>
        </xdr:nvPicPr>
        <xdr:blipFill>
          <a:blip xmlns:r="http://schemas.openxmlformats.org/officeDocument/2006/relationships" r:embed="rId3" cstate="print"/>
          <a:stretch>
            <a:fillRect/>
          </a:stretch>
        </xdr:blipFill>
        <xdr:spPr>
          <a:xfrm>
            <a:off x="766444" y="2514600"/>
            <a:ext cx="90804" cy="90804"/>
          </a:xfrm>
          <a:prstGeom prst="rect">
            <a:avLst/>
          </a:prstGeom>
        </xdr:spPr>
      </xdr:pic>
      <xdr:sp macro="" textlink="">
        <xdr:nvSpPr>
          <xdr:cNvPr id="18" name="Graphic 1663">
            <a:extLst>
              <a:ext uri="{FF2B5EF4-FFF2-40B4-BE49-F238E27FC236}">
                <a16:creationId xmlns:a16="http://schemas.microsoft.com/office/drawing/2014/main" id="{00000000-0008-0000-1200-000012000000}"/>
              </a:ext>
            </a:extLst>
          </xdr:cNvPr>
          <xdr:cNvSpPr/>
        </xdr:nvSpPr>
        <xdr:spPr>
          <a:xfrm>
            <a:off x="766444" y="2514600"/>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1664">
            <a:extLst>
              <a:ext uri="{FF2B5EF4-FFF2-40B4-BE49-F238E27FC236}">
                <a16:creationId xmlns:a16="http://schemas.microsoft.com/office/drawing/2014/main" id="{00000000-0008-0000-1200-000013000000}"/>
              </a:ext>
            </a:extLst>
          </xdr:cNvPr>
          <xdr:cNvSpPr/>
        </xdr:nvSpPr>
        <xdr:spPr>
          <a:xfrm>
            <a:off x="800100" y="43180"/>
            <a:ext cx="290195" cy="1266825"/>
          </a:xfrm>
          <a:custGeom>
            <a:avLst/>
            <a:gdLst/>
            <a:ahLst/>
            <a:cxnLst/>
            <a:rect l="l" t="t" r="r" b="b"/>
            <a:pathLst>
              <a:path w="290195" h="1266825">
                <a:moveTo>
                  <a:pt x="0" y="0"/>
                </a:moveTo>
                <a:lnTo>
                  <a:pt x="290195" y="1266825"/>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 name="Graphic 1665">
            <a:extLst>
              <a:ext uri="{FF2B5EF4-FFF2-40B4-BE49-F238E27FC236}">
                <a16:creationId xmlns:a16="http://schemas.microsoft.com/office/drawing/2014/main" id="{00000000-0008-0000-1200-000014000000}"/>
              </a:ext>
            </a:extLst>
          </xdr:cNvPr>
          <xdr:cNvSpPr/>
        </xdr:nvSpPr>
        <xdr:spPr>
          <a:xfrm>
            <a:off x="1052830" y="1310005"/>
            <a:ext cx="76200" cy="1499870"/>
          </a:xfrm>
          <a:custGeom>
            <a:avLst/>
            <a:gdLst/>
            <a:ahLst/>
            <a:cxnLst/>
            <a:rect l="l" t="t" r="r" b="b"/>
            <a:pathLst>
              <a:path w="76200" h="1499870">
                <a:moveTo>
                  <a:pt x="28569" y="1423670"/>
                </a:moveTo>
                <a:lnTo>
                  <a:pt x="0" y="1423670"/>
                </a:lnTo>
                <a:lnTo>
                  <a:pt x="38100" y="1499870"/>
                </a:lnTo>
                <a:lnTo>
                  <a:pt x="69850" y="1436370"/>
                </a:lnTo>
                <a:lnTo>
                  <a:pt x="28575" y="1436370"/>
                </a:lnTo>
                <a:lnTo>
                  <a:pt x="28569" y="1423670"/>
                </a:lnTo>
                <a:close/>
              </a:path>
              <a:path w="76200" h="1499870">
                <a:moveTo>
                  <a:pt x="46990" y="0"/>
                </a:moveTo>
                <a:lnTo>
                  <a:pt x="27940" y="0"/>
                </a:lnTo>
                <a:lnTo>
                  <a:pt x="28575" y="1436370"/>
                </a:lnTo>
                <a:lnTo>
                  <a:pt x="47625" y="1436370"/>
                </a:lnTo>
                <a:lnTo>
                  <a:pt x="46990" y="0"/>
                </a:lnTo>
                <a:close/>
              </a:path>
              <a:path w="76200" h="1499870">
                <a:moveTo>
                  <a:pt x="76200" y="1423670"/>
                </a:moveTo>
                <a:lnTo>
                  <a:pt x="47619" y="1423670"/>
                </a:lnTo>
                <a:lnTo>
                  <a:pt x="47625" y="1436370"/>
                </a:lnTo>
                <a:lnTo>
                  <a:pt x="69850" y="1436370"/>
                </a:lnTo>
                <a:lnTo>
                  <a:pt x="76200" y="142367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1" name="Graphic 1666">
            <a:extLst>
              <a:ext uri="{FF2B5EF4-FFF2-40B4-BE49-F238E27FC236}">
                <a16:creationId xmlns:a16="http://schemas.microsoft.com/office/drawing/2014/main" id="{00000000-0008-0000-1200-000015000000}"/>
              </a:ext>
            </a:extLst>
          </xdr:cNvPr>
          <xdr:cNvSpPr/>
        </xdr:nvSpPr>
        <xdr:spPr>
          <a:xfrm>
            <a:off x="438150" y="533399"/>
            <a:ext cx="1104900" cy="971550"/>
          </a:xfrm>
          <a:custGeom>
            <a:avLst/>
            <a:gdLst/>
            <a:ahLst/>
            <a:cxnLst/>
            <a:rect l="l" t="t" r="r" b="b"/>
            <a:pathLst>
              <a:path w="1104900" h="971550">
                <a:moveTo>
                  <a:pt x="285750" y="685800"/>
                </a:moveTo>
                <a:lnTo>
                  <a:pt x="0" y="685800"/>
                </a:lnTo>
                <a:lnTo>
                  <a:pt x="0" y="923925"/>
                </a:lnTo>
                <a:lnTo>
                  <a:pt x="285750" y="923925"/>
                </a:lnTo>
                <a:lnTo>
                  <a:pt x="285750" y="685800"/>
                </a:lnTo>
                <a:close/>
              </a:path>
              <a:path w="1104900" h="971550">
                <a:moveTo>
                  <a:pt x="581025" y="0"/>
                </a:moveTo>
                <a:lnTo>
                  <a:pt x="295275" y="0"/>
                </a:lnTo>
                <a:lnTo>
                  <a:pt x="295275" y="238125"/>
                </a:lnTo>
                <a:lnTo>
                  <a:pt x="581025" y="238125"/>
                </a:lnTo>
                <a:lnTo>
                  <a:pt x="581025" y="0"/>
                </a:lnTo>
                <a:close/>
              </a:path>
              <a:path w="1104900" h="971550">
                <a:moveTo>
                  <a:pt x="1104900" y="676275"/>
                </a:moveTo>
                <a:lnTo>
                  <a:pt x="742950" y="676275"/>
                </a:lnTo>
                <a:lnTo>
                  <a:pt x="742950" y="971550"/>
                </a:lnTo>
                <a:lnTo>
                  <a:pt x="1104900" y="971550"/>
                </a:lnTo>
                <a:lnTo>
                  <a:pt x="1104900" y="67627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 name="Graphic 1667">
            <a:extLst>
              <a:ext uri="{FF2B5EF4-FFF2-40B4-BE49-F238E27FC236}">
                <a16:creationId xmlns:a16="http://schemas.microsoft.com/office/drawing/2014/main" id="{00000000-0008-0000-1200-000016000000}"/>
              </a:ext>
            </a:extLst>
          </xdr:cNvPr>
          <xdr:cNvSpPr/>
        </xdr:nvSpPr>
        <xdr:spPr>
          <a:xfrm>
            <a:off x="790575" y="1329055"/>
            <a:ext cx="323850" cy="1270"/>
          </a:xfrm>
          <a:custGeom>
            <a:avLst/>
            <a:gdLst/>
            <a:ahLst/>
            <a:cxnLst/>
            <a:rect l="l" t="t" r="r" b="b"/>
            <a:pathLst>
              <a:path w="323850">
                <a:moveTo>
                  <a:pt x="0" y="0"/>
                </a:moveTo>
                <a:lnTo>
                  <a:pt x="323850" y="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3" name="Graphic 1668">
            <a:extLst>
              <a:ext uri="{FF2B5EF4-FFF2-40B4-BE49-F238E27FC236}">
                <a16:creationId xmlns:a16="http://schemas.microsoft.com/office/drawing/2014/main" id="{00000000-0008-0000-1200-000017000000}"/>
              </a:ext>
            </a:extLst>
          </xdr:cNvPr>
          <xdr:cNvSpPr/>
        </xdr:nvSpPr>
        <xdr:spPr>
          <a:xfrm>
            <a:off x="123825" y="2028824"/>
            <a:ext cx="1419225" cy="371475"/>
          </a:xfrm>
          <a:custGeom>
            <a:avLst/>
            <a:gdLst/>
            <a:ahLst/>
            <a:cxnLst/>
            <a:rect l="l" t="t" r="r" b="b"/>
            <a:pathLst>
              <a:path w="1419225" h="371475">
                <a:moveTo>
                  <a:pt x="285750" y="0"/>
                </a:moveTo>
                <a:lnTo>
                  <a:pt x="0" y="0"/>
                </a:lnTo>
                <a:lnTo>
                  <a:pt x="0" y="304800"/>
                </a:lnTo>
                <a:lnTo>
                  <a:pt x="285750" y="304800"/>
                </a:lnTo>
                <a:lnTo>
                  <a:pt x="285750" y="0"/>
                </a:lnTo>
                <a:close/>
              </a:path>
              <a:path w="1419225" h="371475">
                <a:moveTo>
                  <a:pt x="1419225" y="0"/>
                </a:moveTo>
                <a:lnTo>
                  <a:pt x="1057275" y="0"/>
                </a:lnTo>
                <a:lnTo>
                  <a:pt x="1057275" y="371475"/>
                </a:lnTo>
                <a:lnTo>
                  <a:pt x="1419225" y="371475"/>
                </a:lnTo>
                <a:lnTo>
                  <a:pt x="14192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4" name="Graphic 1669">
            <a:extLst>
              <a:ext uri="{FF2B5EF4-FFF2-40B4-BE49-F238E27FC236}">
                <a16:creationId xmlns:a16="http://schemas.microsoft.com/office/drawing/2014/main" id="{00000000-0008-0000-1200-000018000000}"/>
              </a:ext>
            </a:extLst>
          </xdr:cNvPr>
          <xdr:cNvSpPr/>
        </xdr:nvSpPr>
        <xdr:spPr>
          <a:xfrm>
            <a:off x="238125" y="1857375"/>
            <a:ext cx="1200150" cy="1270"/>
          </a:xfrm>
          <a:custGeom>
            <a:avLst/>
            <a:gdLst/>
            <a:ahLst/>
            <a:cxnLst/>
            <a:rect l="l" t="t" r="r" b="b"/>
            <a:pathLst>
              <a:path w="1200150">
                <a:moveTo>
                  <a:pt x="0" y="0"/>
                </a:moveTo>
                <a:lnTo>
                  <a:pt x="1200150" y="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5" name="Graphic 1670">
            <a:extLst>
              <a:ext uri="{FF2B5EF4-FFF2-40B4-BE49-F238E27FC236}">
                <a16:creationId xmlns:a16="http://schemas.microsoft.com/office/drawing/2014/main" id="{00000000-0008-0000-1200-000019000000}"/>
              </a:ext>
            </a:extLst>
          </xdr:cNvPr>
          <xdr:cNvSpPr/>
        </xdr:nvSpPr>
        <xdr:spPr>
          <a:xfrm>
            <a:off x="1055369" y="1301750"/>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6" name="Image 1671">
            <a:extLst>
              <a:ext uri="{FF2B5EF4-FFF2-40B4-BE49-F238E27FC236}">
                <a16:creationId xmlns:a16="http://schemas.microsoft.com/office/drawing/2014/main" id="{00000000-0008-0000-1200-00001A000000}"/>
              </a:ext>
            </a:extLst>
          </xdr:cNvPr>
          <xdr:cNvPicPr/>
        </xdr:nvPicPr>
        <xdr:blipFill>
          <a:blip xmlns:r="http://schemas.openxmlformats.org/officeDocument/2006/relationships" r:embed="rId4" cstate="print"/>
          <a:stretch>
            <a:fillRect/>
          </a:stretch>
        </xdr:blipFill>
        <xdr:spPr>
          <a:xfrm>
            <a:off x="1042669" y="1276350"/>
            <a:ext cx="90804" cy="90804"/>
          </a:xfrm>
          <a:prstGeom prst="rect">
            <a:avLst/>
          </a:prstGeom>
        </xdr:spPr>
      </xdr:pic>
      <xdr:sp macro="" textlink="">
        <xdr:nvSpPr>
          <xdr:cNvPr id="27" name="Graphic 1672">
            <a:extLst>
              <a:ext uri="{FF2B5EF4-FFF2-40B4-BE49-F238E27FC236}">
                <a16:creationId xmlns:a16="http://schemas.microsoft.com/office/drawing/2014/main" id="{00000000-0008-0000-1200-00001B000000}"/>
              </a:ext>
            </a:extLst>
          </xdr:cNvPr>
          <xdr:cNvSpPr/>
        </xdr:nvSpPr>
        <xdr:spPr>
          <a:xfrm>
            <a:off x="1042669" y="12763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8" name="Textbox 1673">
            <a:extLst>
              <a:ext uri="{FF2B5EF4-FFF2-40B4-BE49-F238E27FC236}">
                <a16:creationId xmlns:a16="http://schemas.microsoft.com/office/drawing/2014/main" id="{00000000-0008-0000-1200-00001C000000}"/>
              </a:ext>
            </a:extLst>
          </xdr:cNvPr>
          <xdr:cNvSpPr txBox="1"/>
        </xdr:nvSpPr>
        <xdr:spPr>
          <a:xfrm>
            <a:off x="521080" y="44957"/>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9" name="Textbox 1674">
            <a:extLst>
              <a:ext uri="{FF2B5EF4-FFF2-40B4-BE49-F238E27FC236}">
                <a16:creationId xmlns:a16="http://schemas.microsoft.com/office/drawing/2014/main" id="{00000000-0008-0000-1200-00001D000000}"/>
              </a:ext>
            </a:extLst>
          </xdr:cNvPr>
          <xdr:cNvSpPr txBox="1"/>
        </xdr:nvSpPr>
        <xdr:spPr>
          <a:xfrm>
            <a:off x="824357" y="607313"/>
            <a:ext cx="87630" cy="140335"/>
          </a:xfrm>
          <a:prstGeom prst="rect">
            <a:avLst/>
          </a:prstGeom>
        </xdr:spPr>
        <xdr:txBody>
          <a:bodyPr wrap="square" lIns="0" tIns="0" rIns="0" bIns="0" rtlCol="0">
            <a:noAutofit/>
          </a:bodyPr>
          <a:lstStyle/>
          <a:p>
            <a:pPr>
              <a:lnSpc>
                <a:spcPts val="1070"/>
              </a:lnSpc>
            </a:pPr>
            <a:r>
              <a:rPr lang="en-US" sz="1100" spc="-50">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30" name="Textbox 1675">
            <a:extLst>
              <a:ext uri="{FF2B5EF4-FFF2-40B4-BE49-F238E27FC236}">
                <a16:creationId xmlns:a16="http://schemas.microsoft.com/office/drawing/2014/main" id="{00000000-0008-0000-1200-00001E000000}"/>
              </a:ext>
            </a:extLst>
          </xdr:cNvPr>
          <xdr:cNvSpPr txBox="1"/>
        </xdr:nvSpPr>
        <xdr:spPr>
          <a:xfrm>
            <a:off x="530225" y="1293494"/>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1" name="Textbox 1676">
            <a:extLst>
              <a:ext uri="{FF2B5EF4-FFF2-40B4-BE49-F238E27FC236}">
                <a16:creationId xmlns:a16="http://schemas.microsoft.com/office/drawing/2014/main" id="{00000000-0008-0000-1200-00001F000000}"/>
              </a:ext>
            </a:extLst>
          </xdr:cNvPr>
          <xdr:cNvSpPr txBox="1"/>
        </xdr:nvSpPr>
        <xdr:spPr>
          <a:xfrm>
            <a:off x="1272666" y="1282827"/>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32" name="Textbox 1677">
            <a:extLst>
              <a:ext uri="{FF2B5EF4-FFF2-40B4-BE49-F238E27FC236}">
                <a16:creationId xmlns:a16="http://schemas.microsoft.com/office/drawing/2014/main" id="{00000000-0008-0000-1200-000020000000}"/>
              </a:ext>
            </a:extLst>
          </xdr:cNvPr>
          <xdr:cNvSpPr txBox="1"/>
        </xdr:nvSpPr>
        <xdr:spPr>
          <a:xfrm>
            <a:off x="216281" y="2102739"/>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3" name="Textbox 1678">
            <a:extLst>
              <a:ext uri="{FF2B5EF4-FFF2-40B4-BE49-F238E27FC236}">
                <a16:creationId xmlns:a16="http://schemas.microsoft.com/office/drawing/2014/main" id="{00000000-0008-0000-1200-000021000000}"/>
              </a:ext>
            </a:extLst>
          </xdr:cNvPr>
          <xdr:cNvSpPr txBox="1"/>
        </xdr:nvSpPr>
        <xdr:spPr>
          <a:xfrm>
            <a:off x="1272666" y="2102739"/>
            <a:ext cx="123189"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34" name="Textbox 1679">
            <a:extLst>
              <a:ext uri="{FF2B5EF4-FFF2-40B4-BE49-F238E27FC236}">
                <a16:creationId xmlns:a16="http://schemas.microsoft.com/office/drawing/2014/main" id="{00000000-0008-0000-1200-000022000000}"/>
              </a:ext>
            </a:extLst>
          </xdr:cNvPr>
          <xdr:cNvSpPr txBox="1"/>
        </xdr:nvSpPr>
        <xdr:spPr>
          <a:xfrm>
            <a:off x="572897" y="2692526"/>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sp macro="" textlink="">
        <xdr:nvSpPr>
          <xdr:cNvPr id="35" name="Textbox 1680">
            <a:extLst>
              <a:ext uri="{FF2B5EF4-FFF2-40B4-BE49-F238E27FC236}">
                <a16:creationId xmlns:a16="http://schemas.microsoft.com/office/drawing/2014/main" id="{00000000-0008-0000-1200-000023000000}"/>
              </a:ext>
            </a:extLst>
          </xdr:cNvPr>
          <xdr:cNvSpPr txBox="1"/>
        </xdr:nvSpPr>
        <xdr:spPr>
          <a:xfrm>
            <a:off x="1272666" y="2768726"/>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grpSp>
    <xdr:clientData/>
  </xdr:twoCellAnchor>
  <xdr:twoCellAnchor>
    <xdr:from>
      <xdr:col>4</xdr:col>
      <xdr:colOff>243840</xdr:colOff>
      <xdr:row>30</xdr:row>
      <xdr:rowOff>175260</xdr:rowOff>
    </xdr:from>
    <xdr:to>
      <xdr:col>8</xdr:col>
      <xdr:colOff>228600</xdr:colOff>
      <xdr:row>42</xdr:row>
      <xdr:rowOff>167640</xdr:rowOff>
    </xdr:to>
    <xdr:grpSp>
      <xdr:nvGrpSpPr>
        <xdr:cNvPr id="36" name="Group 35">
          <a:extLst>
            <a:ext uri="{FF2B5EF4-FFF2-40B4-BE49-F238E27FC236}">
              <a16:creationId xmlns:a16="http://schemas.microsoft.com/office/drawing/2014/main" id="{00000000-0008-0000-1200-000024000000}"/>
            </a:ext>
          </a:extLst>
        </xdr:cNvPr>
        <xdr:cNvGrpSpPr>
          <a:grpSpLocks/>
        </xdr:cNvGrpSpPr>
      </xdr:nvGrpSpPr>
      <xdr:grpSpPr>
        <a:xfrm>
          <a:off x="1607820" y="6233160"/>
          <a:ext cx="1684020" cy="2186940"/>
          <a:chOff x="0" y="0"/>
          <a:chExt cx="2857500" cy="3195574"/>
        </a:xfrm>
      </xdr:grpSpPr>
      <xdr:sp macro="" textlink="">
        <xdr:nvSpPr>
          <xdr:cNvPr id="37" name="Graphic 1684">
            <a:extLst>
              <a:ext uri="{FF2B5EF4-FFF2-40B4-BE49-F238E27FC236}">
                <a16:creationId xmlns:a16="http://schemas.microsoft.com/office/drawing/2014/main" id="{00000000-0008-0000-1200-000025000000}"/>
              </a:ext>
            </a:extLst>
          </xdr:cNvPr>
          <xdr:cNvSpPr/>
        </xdr:nvSpPr>
        <xdr:spPr>
          <a:xfrm>
            <a:off x="638175" y="635254"/>
            <a:ext cx="1581150" cy="2143125"/>
          </a:xfrm>
          <a:custGeom>
            <a:avLst/>
            <a:gdLst/>
            <a:ahLst/>
            <a:cxnLst/>
            <a:rect l="l" t="t" r="r" b="b"/>
            <a:pathLst>
              <a:path w="1581150" h="2143125">
                <a:moveTo>
                  <a:pt x="263525" y="0"/>
                </a:moveTo>
                <a:lnTo>
                  <a:pt x="216155" y="4245"/>
                </a:lnTo>
                <a:lnTo>
                  <a:pt x="171572" y="16486"/>
                </a:lnTo>
                <a:lnTo>
                  <a:pt x="130518" y="35978"/>
                </a:lnTo>
                <a:lnTo>
                  <a:pt x="93738" y="61977"/>
                </a:lnTo>
                <a:lnTo>
                  <a:pt x="61977" y="93738"/>
                </a:lnTo>
                <a:lnTo>
                  <a:pt x="35978" y="130518"/>
                </a:lnTo>
                <a:lnTo>
                  <a:pt x="16486" y="171572"/>
                </a:lnTo>
                <a:lnTo>
                  <a:pt x="4245" y="216155"/>
                </a:lnTo>
                <a:lnTo>
                  <a:pt x="0" y="263525"/>
                </a:lnTo>
                <a:lnTo>
                  <a:pt x="0" y="1879600"/>
                </a:lnTo>
                <a:lnTo>
                  <a:pt x="4245" y="1926969"/>
                </a:lnTo>
                <a:lnTo>
                  <a:pt x="16486" y="1971552"/>
                </a:lnTo>
                <a:lnTo>
                  <a:pt x="35978" y="2012606"/>
                </a:lnTo>
                <a:lnTo>
                  <a:pt x="61977" y="2049386"/>
                </a:lnTo>
                <a:lnTo>
                  <a:pt x="93738" y="2081147"/>
                </a:lnTo>
                <a:lnTo>
                  <a:pt x="130518" y="2107146"/>
                </a:lnTo>
                <a:lnTo>
                  <a:pt x="171572" y="2126638"/>
                </a:lnTo>
                <a:lnTo>
                  <a:pt x="216155" y="2138879"/>
                </a:lnTo>
                <a:lnTo>
                  <a:pt x="263525" y="2143125"/>
                </a:lnTo>
                <a:lnTo>
                  <a:pt x="1317625" y="2143125"/>
                </a:lnTo>
                <a:lnTo>
                  <a:pt x="1364994" y="2138879"/>
                </a:lnTo>
                <a:lnTo>
                  <a:pt x="1409577" y="2126638"/>
                </a:lnTo>
                <a:lnTo>
                  <a:pt x="1450631" y="2107146"/>
                </a:lnTo>
                <a:lnTo>
                  <a:pt x="1487411" y="2081147"/>
                </a:lnTo>
                <a:lnTo>
                  <a:pt x="1519172" y="2049386"/>
                </a:lnTo>
                <a:lnTo>
                  <a:pt x="1545171" y="2012606"/>
                </a:lnTo>
                <a:lnTo>
                  <a:pt x="1564663" y="1971552"/>
                </a:lnTo>
                <a:lnTo>
                  <a:pt x="1576904" y="1926969"/>
                </a:lnTo>
                <a:lnTo>
                  <a:pt x="1581150" y="1879600"/>
                </a:lnTo>
                <a:lnTo>
                  <a:pt x="1581150" y="263525"/>
                </a:lnTo>
                <a:lnTo>
                  <a:pt x="1576904" y="216155"/>
                </a:lnTo>
                <a:lnTo>
                  <a:pt x="1564663" y="171572"/>
                </a:lnTo>
                <a:lnTo>
                  <a:pt x="1545171" y="130518"/>
                </a:lnTo>
                <a:lnTo>
                  <a:pt x="1519172" y="93738"/>
                </a:lnTo>
                <a:lnTo>
                  <a:pt x="1487411" y="61977"/>
                </a:lnTo>
                <a:lnTo>
                  <a:pt x="1450631" y="35978"/>
                </a:lnTo>
                <a:lnTo>
                  <a:pt x="1409577" y="16486"/>
                </a:lnTo>
                <a:lnTo>
                  <a:pt x="1364994" y="4245"/>
                </a:lnTo>
                <a:lnTo>
                  <a:pt x="1317625" y="0"/>
                </a:lnTo>
                <a:lnTo>
                  <a:pt x="26352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8" name="Graphic 1685">
            <a:extLst>
              <a:ext uri="{FF2B5EF4-FFF2-40B4-BE49-F238E27FC236}">
                <a16:creationId xmlns:a16="http://schemas.microsoft.com/office/drawing/2014/main" id="{00000000-0008-0000-1200-000026000000}"/>
              </a:ext>
            </a:extLst>
          </xdr:cNvPr>
          <xdr:cNvSpPr/>
        </xdr:nvSpPr>
        <xdr:spPr>
          <a:xfrm>
            <a:off x="0" y="1663319"/>
            <a:ext cx="2857500" cy="171450"/>
          </a:xfrm>
          <a:custGeom>
            <a:avLst/>
            <a:gdLst/>
            <a:ahLst/>
            <a:cxnLst/>
            <a:rect l="l" t="t" r="r" b="b"/>
            <a:pathLst>
              <a:path w="2857500" h="171450">
                <a:moveTo>
                  <a:pt x="638175" y="0"/>
                </a:moveTo>
                <a:lnTo>
                  <a:pt x="0" y="0"/>
                </a:lnTo>
              </a:path>
              <a:path w="2857500" h="171450">
                <a:moveTo>
                  <a:pt x="495300" y="85725"/>
                </a:moveTo>
                <a:lnTo>
                  <a:pt x="142875" y="85725"/>
                </a:lnTo>
              </a:path>
              <a:path w="2857500" h="171450">
                <a:moveTo>
                  <a:pt x="400050" y="171450"/>
                </a:moveTo>
                <a:lnTo>
                  <a:pt x="247650" y="171450"/>
                </a:lnTo>
              </a:path>
              <a:path w="2857500" h="171450">
                <a:moveTo>
                  <a:pt x="2857500" y="0"/>
                </a:moveTo>
                <a:lnTo>
                  <a:pt x="2219325" y="0"/>
                </a:lnTo>
              </a:path>
              <a:path w="2857500" h="171450">
                <a:moveTo>
                  <a:pt x="2714625" y="85725"/>
                </a:moveTo>
                <a:lnTo>
                  <a:pt x="2362200" y="85725"/>
                </a:lnTo>
              </a:path>
              <a:path w="2857500" h="171450">
                <a:moveTo>
                  <a:pt x="2619375" y="171450"/>
                </a:moveTo>
                <a:lnTo>
                  <a:pt x="2466975" y="17145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9" name="Graphic 1686">
            <a:extLst>
              <a:ext uri="{FF2B5EF4-FFF2-40B4-BE49-F238E27FC236}">
                <a16:creationId xmlns:a16="http://schemas.microsoft.com/office/drawing/2014/main" id="{00000000-0008-0000-1200-000027000000}"/>
              </a:ext>
            </a:extLst>
          </xdr:cNvPr>
          <xdr:cNvSpPr/>
        </xdr:nvSpPr>
        <xdr:spPr>
          <a:xfrm>
            <a:off x="1362075" y="34544"/>
            <a:ext cx="76200" cy="3161030"/>
          </a:xfrm>
          <a:custGeom>
            <a:avLst/>
            <a:gdLst/>
            <a:ahLst/>
            <a:cxnLst/>
            <a:rect l="l" t="t" r="r" b="b"/>
            <a:pathLst>
              <a:path w="76200" h="3161030">
                <a:moveTo>
                  <a:pt x="38100" y="0"/>
                </a:moveTo>
                <a:lnTo>
                  <a:pt x="0" y="76200"/>
                </a:lnTo>
                <a:lnTo>
                  <a:pt x="76200" y="76200"/>
                </a:lnTo>
                <a:lnTo>
                  <a:pt x="74612" y="73025"/>
                </a:lnTo>
                <a:lnTo>
                  <a:pt x="32893" y="73025"/>
                </a:lnTo>
                <a:lnTo>
                  <a:pt x="28575" y="68834"/>
                </a:lnTo>
                <a:lnTo>
                  <a:pt x="28575" y="58293"/>
                </a:lnTo>
                <a:lnTo>
                  <a:pt x="32893" y="53975"/>
                </a:lnTo>
                <a:lnTo>
                  <a:pt x="65087" y="53975"/>
                </a:lnTo>
                <a:lnTo>
                  <a:pt x="38100" y="0"/>
                </a:lnTo>
                <a:close/>
              </a:path>
              <a:path w="76200" h="3161030">
                <a:moveTo>
                  <a:pt x="43433" y="53975"/>
                </a:moveTo>
                <a:lnTo>
                  <a:pt x="32893" y="53975"/>
                </a:lnTo>
                <a:lnTo>
                  <a:pt x="28575" y="58293"/>
                </a:lnTo>
                <a:lnTo>
                  <a:pt x="28575" y="68834"/>
                </a:lnTo>
                <a:lnTo>
                  <a:pt x="32893" y="73025"/>
                </a:lnTo>
                <a:lnTo>
                  <a:pt x="43433" y="73025"/>
                </a:lnTo>
                <a:lnTo>
                  <a:pt x="47625" y="68834"/>
                </a:lnTo>
                <a:lnTo>
                  <a:pt x="47625" y="58293"/>
                </a:lnTo>
                <a:lnTo>
                  <a:pt x="43433" y="53975"/>
                </a:lnTo>
                <a:close/>
              </a:path>
              <a:path w="76200" h="3161030">
                <a:moveTo>
                  <a:pt x="65087" y="53975"/>
                </a:moveTo>
                <a:lnTo>
                  <a:pt x="43433" y="53975"/>
                </a:lnTo>
                <a:lnTo>
                  <a:pt x="47625" y="58293"/>
                </a:lnTo>
                <a:lnTo>
                  <a:pt x="47625" y="68834"/>
                </a:lnTo>
                <a:lnTo>
                  <a:pt x="43433" y="73025"/>
                </a:lnTo>
                <a:lnTo>
                  <a:pt x="74612" y="73025"/>
                </a:lnTo>
                <a:lnTo>
                  <a:pt x="65087" y="53975"/>
                </a:lnTo>
                <a:close/>
              </a:path>
              <a:path w="76200" h="3161030">
                <a:moveTo>
                  <a:pt x="43433" y="92075"/>
                </a:moveTo>
                <a:lnTo>
                  <a:pt x="32893" y="92075"/>
                </a:lnTo>
                <a:lnTo>
                  <a:pt x="28575" y="96393"/>
                </a:lnTo>
                <a:lnTo>
                  <a:pt x="28575" y="106934"/>
                </a:lnTo>
                <a:lnTo>
                  <a:pt x="32893" y="111125"/>
                </a:lnTo>
                <a:lnTo>
                  <a:pt x="43433" y="111125"/>
                </a:lnTo>
                <a:lnTo>
                  <a:pt x="47625" y="106934"/>
                </a:lnTo>
                <a:lnTo>
                  <a:pt x="47625" y="96393"/>
                </a:lnTo>
                <a:lnTo>
                  <a:pt x="43433" y="92075"/>
                </a:lnTo>
                <a:close/>
              </a:path>
              <a:path w="76200" h="3161030">
                <a:moveTo>
                  <a:pt x="43433" y="130175"/>
                </a:moveTo>
                <a:lnTo>
                  <a:pt x="32893" y="130175"/>
                </a:lnTo>
                <a:lnTo>
                  <a:pt x="28575" y="134493"/>
                </a:lnTo>
                <a:lnTo>
                  <a:pt x="28575" y="145034"/>
                </a:lnTo>
                <a:lnTo>
                  <a:pt x="32893" y="149225"/>
                </a:lnTo>
                <a:lnTo>
                  <a:pt x="43433" y="149225"/>
                </a:lnTo>
                <a:lnTo>
                  <a:pt x="47625" y="145034"/>
                </a:lnTo>
                <a:lnTo>
                  <a:pt x="47625" y="134493"/>
                </a:lnTo>
                <a:lnTo>
                  <a:pt x="43433" y="130175"/>
                </a:lnTo>
                <a:close/>
              </a:path>
              <a:path w="76200" h="3161030">
                <a:moveTo>
                  <a:pt x="43433" y="168275"/>
                </a:moveTo>
                <a:lnTo>
                  <a:pt x="32893" y="168275"/>
                </a:lnTo>
                <a:lnTo>
                  <a:pt x="28575" y="172593"/>
                </a:lnTo>
                <a:lnTo>
                  <a:pt x="28575" y="183134"/>
                </a:lnTo>
                <a:lnTo>
                  <a:pt x="32893" y="187451"/>
                </a:lnTo>
                <a:lnTo>
                  <a:pt x="43433" y="187451"/>
                </a:lnTo>
                <a:lnTo>
                  <a:pt x="47625" y="183134"/>
                </a:lnTo>
                <a:lnTo>
                  <a:pt x="47625" y="172593"/>
                </a:lnTo>
                <a:lnTo>
                  <a:pt x="43433" y="168275"/>
                </a:lnTo>
                <a:close/>
              </a:path>
              <a:path w="76200" h="3161030">
                <a:moveTo>
                  <a:pt x="43433" y="206501"/>
                </a:moveTo>
                <a:lnTo>
                  <a:pt x="32893" y="206501"/>
                </a:lnTo>
                <a:lnTo>
                  <a:pt x="28575" y="210693"/>
                </a:lnTo>
                <a:lnTo>
                  <a:pt x="28575" y="221234"/>
                </a:lnTo>
                <a:lnTo>
                  <a:pt x="32893" y="225551"/>
                </a:lnTo>
                <a:lnTo>
                  <a:pt x="43433" y="225551"/>
                </a:lnTo>
                <a:lnTo>
                  <a:pt x="47625" y="221234"/>
                </a:lnTo>
                <a:lnTo>
                  <a:pt x="47625" y="210693"/>
                </a:lnTo>
                <a:lnTo>
                  <a:pt x="43433" y="206501"/>
                </a:lnTo>
                <a:close/>
              </a:path>
              <a:path w="76200" h="3161030">
                <a:moveTo>
                  <a:pt x="43433" y="244601"/>
                </a:moveTo>
                <a:lnTo>
                  <a:pt x="32893" y="244601"/>
                </a:lnTo>
                <a:lnTo>
                  <a:pt x="28575" y="248793"/>
                </a:lnTo>
                <a:lnTo>
                  <a:pt x="28575" y="259334"/>
                </a:lnTo>
                <a:lnTo>
                  <a:pt x="32893" y="263651"/>
                </a:lnTo>
                <a:lnTo>
                  <a:pt x="43433" y="263651"/>
                </a:lnTo>
                <a:lnTo>
                  <a:pt x="47625" y="259334"/>
                </a:lnTo>
                <a:lnTo>
                  <a:pt x="47625" y="248793"/>
                </a:lnTo>
                <a:lnTo>
                  <a:pt x="43433" y="244601"/>
                </a:lnTo>
                <a:close/>
              </a:path>
              <a:path w="76200" h="3161030">
                <a:moveTo>
                  <a:pt x="43433" y="282701"/>
                </a:moveTo>
                <a:lnTo>
                  <a:pt x="32893" y="282701"/>
                </a:lnTo>
                <a:lnTo>
                  <a:pt x="28575" y="286893"/>
                </a:lnTo>
                <a:lnTo>
                  <a:pt x="28575" y="297434"/>
                </a:lnTo>
                <a:lnTo>
                  <a:pt x="32893" y="301751"/>
                </a:lnTo>
                <a:lnTo>
                  <a:pt x="43433" y="301751"/>
                </a:lnTo>
                <a:lnTo>
                  <a:pt x="47625" y="297434"/>
                </a:lnTo>
                <a:lnTo>
                  <a:pt x="47625" y="286893"/>
                </a:lnTo>
                <a:lnTo>
                  <a:pt x="43433" y="282701"/>
                </a:lnTo>
                <a:close/>
              </a:path>
              <a:path w="76200" h="3161030">
                <a:moveTo>
                  <a:pt x="43433" y="320801"/>
                </a:moveTo>
                <a:lnTo>
                  <a:pt x="32893" y="320801"/>
                </a:lnTo>
                <a:lnTo>
                  <a:pt x="28701" y="325120"/>
                </a:lnTo>
                <a:lnTo>
                  <a:pt x="28701" y="335661"/>
                </a:lnTo>
                <a:lnTo>
                  <a:pt x="32893" y="339851"/>
                </a:lnTo>
                <a:lnTo>
                  <a:pt x="43433" y="339851"/>
                </a:lnTo>
                <a:lnTo>
                  <a:pt x="47751" y="335661"/>
                </a:lnTo>
                <a:lnTo>
                  <a:pt x="47751" y="325120"/>
                </a:lnTo>
                <a:lnTo>
                  <a:pt x="43433" y="320801"/>
                </a:lnTo>
                <a:close/>
              </a:path>
              <a:path w="76200" h="3161030">
                <a:moveTo>
                  <a:pt x="43433" y="358901"/>
                </a:moveTo>
                <a:lnTo>
                  <a:pt x="32893" y="358901"/>
                </a:lnTo>
                <a:lnTo>
                  <a:pt x="28701" y="363220"/>
                </a:lnTo>
                <a:lnTo>
                  <a:pt x="28701" y="373761"/>
                </a:lnTo>
                <a:lnTo>
                  <a:pt x="32893" y="377951"/>
                </a:lnTo>
                <a:lnTo>
                  <a:pt x="43433" y="377951"/>
                </a:lnTo>
                <a:lnTo>
                  <a:pt x="47751" y="373761"/>
                </a:lnTo>
                <a:lnTo>
                  <a:pt x="47751" y="363220"/>
                </a:lnTo>
                <a:lnTo>
                  <a:pt x="43433" y="358901"/>
                </a:lnTo>
                <a:close/>
              </a:path>
              <a:path w="76200" h="3161030">
                <a:moveTo>
                  <a:pt x="43433" y="397001"/>
                </a:moveTo>
                <a:lnTo>
                  <a:pt x="32893" y="397001"/>
                </a:lnTo>
                <a:lnTo>
                  <a:pt x="28701" y="401320"/>
                </a:lnTo>
                <a:lnTo>
                  <a:pt x="28701" y="411861"/>
                </a:lnTo>
                <a:lnTo>
                  <a:pt x="32893" y="416178"/>
                </a:lnTo>
                <a:lnTo>
                  <a:pt x="43433" y="416178"/>
                </a:lnTo>
                <a:lnTo>
                  <a:pt x="47751" y="411861"/>
                </a:lnTo>
                <a:lnTo>
                  <a:pt x="47751" y="401320"/>
                </a:lnTo>
                <a:lnTo>
                  <a:pt x="43433" y="397001"/>
                </a:lnTo>
                <a:close/>
              </a:path>
              <a:path w="76200" h="3161030">
                <a:moveTo>
                  <a:pt x="43433" y="435228"/>
                </a:moveTo>
                <a:lnTo>
                  <a:pt x="32893" y="435228"/>
                </a:lnTo>
                <a:lnTo>
                  <a:pt x="28701" y="439420"/>
                </a:lnTo>
                <a:lnTo>
                  <a:pt x="28701" y="449961"/>
                </a:lnTo>
                <a:lnTo>
                  <a:pt x="32893" y="454278"/>
                </a:lnTo>
                <a:lnTo>
                  <a:pt x="43433" y="454278"/>
                </a:lnTo>
                <a:lnTo>
                  <a:pt x="47751" y="449961"/>
                </a:lnTo>
                <a:lnTo>
                  <a:pt x="47751" y="439420"/>
                </a:lnTo>
                <a:lnTo>
                  <a:pt x="43433" y="435228"/>
                </a:lnTo>
                <a:close/>
              </a:path>
              <a:path w="76200" h="3161030">
                <a:moveTo>
                  <a:pt x="43433" y="473328"/>
                </a:moveTo>
                <a:lnTo>
                  <a:pt x="32893" y="473328"/>
                </a:lnTo>
                <a:lnTo>
                  <a:pt x="28701" y="477520"/>
                </a:lnTo>
                <a:lnTo>
                  <a:pt x="28701" y="488061"/>
                </a:lnTo>
                <a:lnTo>
                  <a:pt x="32893" y="492378"/>
                </a:lnTo>
                <a:lnTo>
                  <a:pt x="43433" y="492378"/>
                </a:lnTo>
                <a:lnTo>
                  <a:pt x="47751" y="488061"/>
                </a:lnTo>
                <a:lnTo>
                  <a:pt x="47751" y="477520"/>
                </a:lnTo>
                <a:lnTo>
                  <a:pt x="43433" y="473328"/>
                </a:lnTo>
                <a:close/>
              </a:path>
              <a:path w="76200" h="3161030">
                <a:moveTo>
                  <a:pt x="43433" y="511428"/>
                </a:moveTo>
                <a:lnTo>
                  <a:pt x="32893" y="511428"/>
                </a:lnTo>
                <a:lnTo>
                  <a:pt x="28701" y="515620"/>
                </a:lnTo>
                <a:lnTo>
                  <a:pt x="28701" y="526161"/>
                </a:lnTo>
                <a:lnTo>
                  <a:pt x="32893" y="530478"/>
                </a:lnTo>
                <a:lnTo>
                  <a:pt x="43433" y="530478"/>
                </a:lnTo>
                <a:lnTo>
                  <a:pt x="47751" y="526161"/>
                </a:lnTo>
                <a:lnTo>
                  <a:pt x="47751" y="515620"/>
                </a:lnTo>
                <a:lnTo>
                  <a:pt x="43433" y="511428"/>
                </a:lnTo>
                <a:close/>
              </a:path>
              <a:path w="76200" h="3161030">
                <a:moveTo>
                  <a:pt x="43433" y="549528"/>
                </a:moveTo>
                <a:lnTo>
                  <a:pt x="32893" y="549528"/>
                </a:lnTo>
                <a:lnTo>
                  <a:pt x="28701" y="553847"/>
                </a:lnTo>
                <a:lnTo>
                  <a:pt x="28701" y="564388"/>
                </a:lnTo>
                <a:lnTo>
                  <a:pt x="32893" y="568578"/>
                </a:lnTo>
                <a:lnTo>
                  <a:pt x="43433" y="568578"/>
                </a:lnTo>
                <a:lnTo>
                  <a:pt x="47751" y="564388"/>
                </a:lnTo>
                <a:lnTo>
                  <a:pt x="47751" y="553847"/>
                </a:lnTo>
                <a:lnTo>
                  <a:pt x="43433" y="549528"/>
                </a:lnTo>
                <a:close/>
              </a:path>
              <a:path w="76200" h="3161030">
                <a:moveTo>
                  <a:pt x="43433" y="587628"/>
                </a:moveTo>
                <a:lnTo>
                  <a:pt x="33019" y="587628"/>
                </a:lnTo>
                <a:lnTo>
                  <a:pt x="28701" y="591947"/>
                </a:lnTo>
                <a:lnTo>
                  <a:pt x="28701" y="602488"/>
                </a:lnTo>
                <a:lnTo>
                  <a:pt x="33019" y="606678"/>
                </a:lnTo>
                <a:lnTo>
                  <a:pt x="43433" y="606678"/>
                </a:lnTo>
                <a:lnTo>
                  <a:pt x="47751" y="602488"/>
                </a:lnTo>
                <a:lnTo>
                  <a:pt x="47751" y="591947"/>
                </a:lnTo>
                <a:lnTo>
                  <a:pt x="43433" y="587628"/>
                </a:lnTo>
                <a:close/>
              </a:path>
              <a:path w="76200" h="3161030">
                <a:moveTo>
                  <a:pt x="43433" y="625728"/>
                </a:moveTo>
                <a:lnTo>
                  <a:pt x="33019" y="625728"/>
                </a:lnTo>
                <a:lnTo>
                  <a:pt x="28701" y="630047"/>
                </a:lnTo>
                <a:lnTo>
                  <a:pt x="28701" y="640588"/>
                </a:lnTo>
                <a:lnTo>
                  <a:pt x="33019" y="644778"/>
                </a:lnTo>
                <a:lnTo>
                  <a:pt x="43433" y="644778"/>
                </a:lnTo>
                <a:lnTo>
                  <a:pt x="47751" y="640588"/>
                </a:lnTo>
                <a:lnTo>
                  <a:pt x="47751" y="630047"/>
                </a:lnTo>
                <a:lnTo>
                  <a:pt x="43433" y="625728"/>
                </a:lnTo>
                <a:close/>
              </a:path>
              <a:path w="76200" h="3161030">
                <a:moveTo>
                  <a:pt x="43433" y="663828"/>
                </a:moveTo>
                <a:lnTo>
                  <a:pt x="33019" y="663828"/>
                </a:lnTo>
                <a:lnTo>
                  <a:pt x="28701" y="668147"/>
                </a:lnTo>
                <a:lnTo>
                  <a:pt x="28701" y="678688"/>
                </a:lnTo>
                <a:lnTo>
                  <a:pt x="33019" y="683005"/>
                </a:lnTo>
                <a:lnTo>
                  <a:pt x="43433" y="683005"/>
                </a:lnTo>
                <a:lnTo>
                  <a:pt x="47751" y="678688"/>
                </a:lnTo>
                <a:lnTo>
                  <a:pt x="47751" y="668147"/>
                </a:lnTo>
                <a:lnTo>
                  <a:pt x="43433" y="663828"/>
                </a:lnTo>
                <a:close/>
              </a:path>
              <a:path w="76200" h="3161030">
                <a:moveTo>
                  <a:pt x="43561" y="702055"/>
                </a:moveTo>
                <a:lnTo>
                  <a:pt x="33019" y="702055"/>
                </a:lnTo>
                <a:lnTo>
                  <a:pt x="28701" y="706247"/>
                </a:lnTo>
                <a:lnTo>
                  <a:pt x="28701" y="716788"/>
                </a:lnTo>
                <a:lnTo>
                  <a:pt x="33019" y="721105"/>
                </a:lnTo>
                <a:lnTo>
                  <a:pt x="43561" y="721105"/>
                </a:lnTo>
                <a:lnTo>
                  <a:pt x="47751" y="716788"/>
                </a:lnTo>
                <a:lnTo>
                  <a:pt x="47751" y="706247"/>
                </a:lnTo>
                <a:lnTo>
                  <a:pt x="43561" y="702055"/>
                </a:lnTo>
                <a:close/>
              </a:path>
              <a:path w="76200" h="3161030">
                <a:moveTo>
                  <a:pt x="43561" y="740155"/>
                </a:moveTo>
                <a:lnTo>
                  <a:pt x="33019" y="740155"/>
                </a:lnTo>
                <a:lnTo>
                  <a:pt x="28701" y="744347"/>
                </a:lnTo>
                <a:lnTo>
                  <a:pt x="28701" y="754888"/>
                </a:lnTo>
                <a:lnTo>
                  <a:pt x="33019" y="759205"/>
                </a:lnTo>
                <a:lnTo>
                  <a:pt x="43561" y="759205"/>
                </a:lnTo>
                <a:lnTo>
                  <a:pt x="47751" y="754888"/>
                </a:lnTo>
                <a:lnTo>
                  <a:pt x="47751" y="744347"/>
                </a:lnTo>
                <a:lnTo>
                  <a:pt x="43561" y="740155"/>
                </a:lnTo>
                <a:close/>
              </a:path>
              <a:path w="76200" h="3161030">
                <a:moveTo>
                  <a:pt x="43561" y="778255"/>
                </a:moveTo>
                <a:lnTo>
                  <a:pt x="33019" y="778255"/>
                </a:lnTo>
                <a:lnTo>
                  <a:pt x="28701" y="782447"/>
                </a:lnTo>
                <a:lnTo>
                  <a:pt x="28701" y="792988"/>
                </a:lnTo>
                <a:lnTo>
                  <a:pt x="33019" y="797305"/>
                </a:lnTo>
                <a:lnTo>
                  <a:pt x="43561" y="797305"/>
                </a:lnTo>
                <a:lnTo>
                  <a:pt x="47751" y="792988"/>
                </a:lnTo>
                <a:lnTo>
                  <a:pt x="47751" y="782447"/>
                </a:lnTo>
                <a:lnTo>
                  <a:pt x="43561" y="778255"/>
                </a:lnTo>
                <a:close/>
              </a:path>
              <a:path w="76200" h="3161030">
                <a:moveTo>
                  <a:pt x="43561" y="816355"/>
                </a:moveTo>
                <a:lnTo>
                  <a:pt x="33019" y="816355"/>
                </a:lnTo>
                <a:lnTo>
                  <a:pt x="28701" y="820674"/>
                </a:lnTo>
                <a:lnTo>
                  <a:pt x="28701" y="831215"/>
                </a:lnTo>
                <a:lnTo>
                  <a:pt x="33019" y="835405"/>
                </a:lnTo>
                <a:lnTo>
                  <a:pt x="43561" y="835405"/>
                </a:lnTo>
                <a:lnTo>
                  <a:pt x="47751" y="831215"/>
                </a:lnTo>
                <a:lnTo>
                  <a:pt x="47751" y="820674"/>
                </a:lnTo>
                <a:lnTo>
                  <a:pt x="43561" y="816355"/>
                </a:lnTo>
                <a:close/>
              </a:path>
              <a:path w="76200" h="3161030">
                <a:moveTo>
                  <a:pt x="43561" y="854455"/>
                </a:moveTo>
                <a:lnTo>
                  <a:pt x="33019" y="854455"/>
                </a:lnTo>
                <a:lnTo>
                  <a:pt x="28701" y="858774"/>
                </a:lnTo>
                <a:lnTo>
                  <a:pt x="28701" y="869315"/>
                </a:lnTo>
                <a:lnTo>
                  <a:pt x="33019" y="873505"/>
                </a:lnTo>
                <a:lnTo>
                  <a:pt x="43561" y="873505"/>
                </a:lnTo>
                <a:lnTo>
                  <a:pt x="47751" y="869315"/>
                </a:lnTo>
                <a:lnTo>
                  <a:pt x="47751" y="858774"/>
                </a:lnTo>
                <a:lnTo>
                  <a:pt x="43561" y="854455"/>
                </a:lnTo>
                <a:close/>
              </a:path>
              <a:path w="76200" h="3161030">
                <a:moveTo>
                  <a:pt x="43561" y="892555"/>
                </a:moveTo>
                <a:lnTo>
                  <a:pt x="33019" y="892555"/>
                </a:lnTo>
                <a:lnTo>
                  <a:pt x="28701" y="896874"/>
                </a:lnTo>
                <a:lnTo>
                  <a:pt x="28701" y="907415"/>
                </a:lnTo>
                <a:lnTo>
                  <a:pt x="33019" y="911605"/>
                </a:lnTo>
                <a:lnTo>
                  <a:pt x="43561" y="911605"/>
                </a:lnTo>
                <a:lnTo>
                  <a:pt x="47751" y="907415"/>
                </a:lnTo>
                <a:lnTo>
                  <a:pt x="47751" y="896874"/>
                </a:lnTo>
                <a:lnTo>
                  <a:pt x="43561" y="892555"/>
                </a:lnTo>
                <a:close/>
              </a:path>
              <a:path w="76200" h="3161030">
                <a:moveTo>
                  <a:pt x="43561" y="930655"/>
                </a:moveTo>
                <a:lnTo>
                  <a:pt x="33019" y="930655"/>
                </a:lnTo>
                <a:lnTo>
                  <a:pt x="28701" y="934974"/>
                </a:lnTo>
                <a:lnTo>
                  <a:pt x="28701" y="945515"/>
                </a:lnTo>
                <a:lnTo>
                  <a:pt x="33019" y="949833"/>
                </a:lnTo>
                <a:lnTo>
                  <a:pt x="43561" y="949833"/>
                </a:lnTo>
                <a:lnTo>
                  <a:pt x="47751" y="945515"/>
                </a:lnTo>
                <a:lnTo>
                  <a:pt x="47751" y="934974"/>
                </a:lnTo>
                <a:lnTo>
                  <a:pt x="43561" y="930655"/>
                </a:lnTo>
                <a:close/>
              </a:path>
              <a:path w="76200" h="3161030">
                <a:moveTo>
                  <a:pt x="43561" y="968883"/>
                </a:moveTo>
                <a:lnTo>
                  <a:pt x="33019" y="968883"/>
                </a:lnTo>
                <a:lnTo>
                  <a:pt x="28829" y="973074"/>
                </a:lnTo>
                <a:lnTo>
                  <a:pt x="28829" y="983615"/>
                </a:lnTo>
                <a:lnTo>
                  <a:pt x="33019" y="987933"/>
                </a:lnTo>
                <a:lnTo>
                  <a:pt x="43561" y="987933"/>
                </a:lnTo>
                <a:lnTo>
                  <a:pt x="47879" y="983615"/>
                </a:lnTo>
                <a:lnTo>
                  <a:pt x="47879" y="973074"/>
                </a:lnTo>
                <a:lnTo>
                  <a:pt x="43561" y="968883"/>
                </a:lnTo>
                <a:close/>
              </a:path>
              <a:path w="76200" h="3161030">
                <a:moveTo>
                  <a:pt x="43561" y="1006983"/>
                </a:moveTo>
                <a:lnTo>
                  <a:pt x="33019" y="1006983"/>
                </a:lnTo>
                <a:lnTo>
                  <a:pt x="28829" y="1011174"/>
                </a:lnTo>
                <a:lnTo>
                  <a:pt x="28829" y="1021715"/>
                </a:lnTo>
                <a:lnTo>
                  <a:pt x="33019" y="1026033"/>
                </a:lnTo>
                <a:lnTo>
                  <a:pt x="43561" y="1026033"/>
                </a:lnTo>
                <a:lnTo>
                  <a:pt x="47879" y="1021715"/>
                </a:lnTo>
                <a:lnTo>
                  <a:pt x="47879" y="1011174"/>
                </a:lnTo>
                <a:lnTo>
                  <a:pt x="43561" y="1006983"/>
                </a:lnTo>
                <a:close/>
              </a:path>
              <a:path w="76200" h="3161030">
                <a:moveTo>
                  <a:pt x="43561" y="1045083"/>
                </a:moveTo>
                <a:lnTo>
                  <a:pt x="33019" y="1045083"/>
                </a:lnTo>
                <a:lnTo>
                  <a:pt x="28829" y="1049274"/>
                </a:lnTo>
                <a:lnTo>
                  <a:pt x="28829" y="1059815"/>
                </a:lnTo>
                <a:lnTo>
                  <a:pt x="33019" y="1064133"/>
                </a:lnTo>
                <a:lnTo>
                  <a:pt x="43561" y="1064133"/>
                </a:lnTo>
                <a:lnTo>
                  <a:pt x="47879" y="1059815"/>
                </a:lnTo>
                <a:lnTo>
                  <a:pt x="47879" y="1049274"/>
                </a:lnTo>
                <a:lnTo>
                  <a:pt x="43561" y="1045083"/>
                </a:lnTo>
                <a:close/>
              </a:path>
              <a:path w="76200" h="3161030">
                <a:moveTo>
                  <a:pt x="43561" y="1083183"/>
                </a:moveTo>
                <a:lnTo>
                  <a:pt x="33019" y="1083183"/>
                </a:lnTo>
                <a:lnTo>
                  <a:pt x="28829" y="1087501"/>
                </a:lnTo>
                <a:lnTo>
                  <a:pt x="28829" y="1098042"/>
                </a:lnTo>
                <a:lnTo>
                  <a:pt x="33019" y="1102233"/>
                </a:lnTo>
                <a:lnTo>
                  <a:pt x="43561" y="1102233"/>
                </a:lnTo>
                <a:lnTo>
                  <a:pt x="47879" y="1098042"/>
                </a:lnTo>
                <a:lnTo>
                  <a:pt x="47879" y="1087501"/>
                </a:lnTo>
                <a:lnTo>
                  <a:pt x="43561" y="1083183"/>
                </a:lnTo>
                <a:close/>
              </a:path>
              <a:path w="76200" h="3161030">
                <a:moveTo>
                  <a:pt x="43561" y="1121283"/>
                </a:moveTo>
                <a:lnTo>
                  <a:pt x="33019" y="1121283"/>
                </a:lnTo>
                <a:lnTo>
                  <a:pt x="28829" y="1125601"/>
                </a:lnTo>
                <a:lnTo>
                  <a:pt x="28829" y="1136142"/>
                </a:lnTo>
                <a:lnTo>
                  <a:pt x="33019" y="1140333"/>
                </a:lnTo>
                <a:lnTo>
                  <a:pt x="43561" y="1140333"/>
                </a:lnTo>
                <a:lnTo>
                  <a:pt x="47879" y="1136142"/>
                </a:lnTo>
                <a:lnTo>
                  <a:pt x="47879" y="1125601"/>
                </a:lnTo>
                <a:lnTo>
                  <a:pt x="43561" y="1121283"/>
                </a:lnTo>
                <a:close/>
              </a:path>
              <a:path w="76200" h="3161030">
                <a:moveTo>
                  <a:pt x="43561" y="1159383"/>
                </a:moveTo>
                <a:lnTo>
                  <a:pt x="33019" y="1159383"/>
                </a:lnTo>
                <a:lnTo>
                  <a:pt x="28829" y="1163701"/>
                </a:lnTo>
                <a:lnTo>
                  <a:pt x="28829" y="1174242"/>
                </a:lnTo>
                <a:lnTo>
                  <a:pt x="33019" y="1178433"/>
                </a:lnTo>
                <a:lnTo>
                  <a:pt x="43561" y="1178433"/>
                </a:lnTo>
                <a:lnTo>
                  <a:pt x="47879" y="1174242"/>
                </a:lnTo>
                <a:lnTo>
                  <a:pt x="47879" y="1163701"/>
                </a:lnTo>
                <a:lnTo>
                  <a:pt x="43561" y="1159383"/>
                </a:lnTo>
                <a:close/>
              </a:path>
              <a:path w="76200" h="3161030">
                <a:moveTo>
                  <a:pt x="43561" y="1197483"/>
                </a:moveTo>
                <a:lnTo>
                  <a:pt x="33019" y="1197483"/>
                </a:lnTo>
                <a:lnTo>
                  <a:pt x="28829" y="1201801"/>
                </a:lnTo>
                <a:lnTo>
                  <a:pt x="28829" y="1212342"/>
                </a:lnTo>
                <a:lnTo>
                  <a:pt x="33019" y="1216660"/>
                </a:lnTo>
                <a:lnTo>
                  <a:pt x="43561" y="1216660"/>
                </a:lnTo>
                <a:lnTo>
                  <a:pt x="47879" y="1212342"/>
                </a:lnTo>
                <a:lnTo>
                  <a:pt x="47879" y="1201801"/>
                </a:lnTo>
                <a:lnTo>
                  <a:pt x="43561" y="1197483"/>
                </a:lnTo>
                <a:close/>
              </a:path>
              <a:path w="76200" h="3161030">
                <a:moveTo>
                  <a:pt x="43561" y="1235710"/>
                </a:moveTo>
                <a:lnTo>
                  <a:pt x="33147" y="1235710"/>
                </a:lnTo>
                <a:lnTo>
                  <a:pt x="28829" y="1239901"/>
                </a:lnTo>
                <a:lnTo>
                  <a:pt x="28829" y="1250442"/>
                </a:lnTo>
                <a:lnTo>
                  <a:pt x="33147" y="1254760"/>
                </a:lnTo>
                <a:lnTo>
                  <a:pt x="43561" y="1254760"/>
                </a:lnTo>
                <a:lnTo>
                  <a:pt x="47879" y="1250442"/>
                </a:lnTo>
                <a:lnTo>
                  <a:pt x="47879" y="1239901"/>
                </a:lnTo>
                <a:lnTo>
                  <a:pt x="43561" y="1235710"/>
                </a:lnTo>
                <a:close/>
              </a:path>
              <a:path w="76200" h="3161030">
                <a:moveTo>
                  <a:pt x="43561" y="1273810"/>
                </a:moveTo>
                <a:lnTo>
                  <a:pt x="33147" y="1273810"/>
                </a:lnTo>
                <a:lnTo>
                  <a:pt x="28829" y="1278001"/>
                </a:lnTo>
                <a:lnTo>
                  <a:pt x="28829" y="1288542"/>
                </a:lnTo>
                <a:lnTo>
                  <a:pt x="33147" y="1292860"/>
                </a:lnTo>
                <a:lnTo>
                  <a:pt x="43561" y="1292860"/>
                </a:lnTo>
                <a:lnTo>
                  <a:pt x="47879" y="1288542"/>
                </a:lnTo>
                <a:lnTo>
                  <a:pt x="47879" y="1278001"/>
                </a:lnTo>
                <a:lnTo>
                  <a:pt x="43561" y="1273810"/>
                </a:lnTo>
                <a:close/>
              </a:path>
              <a:path w="76200" h="3161030">
                <a:moveTo>
                  <a:pt x="43561" y="1311910"/>
                </a:moveTo>
                <a:lnTo>
                  <a:pt x="33147" y="1311910"/>
                </a:lnTo>
                <a:lnTo>
                  <a:pt x="28829" y="1316227"/>
                </a:lnTo>
                <a:lnTo>
                  <a:pt x="28829" y="1326769"/>
                </a:lnTo>
                <a:lnTo>
                  <a:pt x="33147" y="1330960"/>
                </a:lnTo>
                <a:lnTo>
                  <a:pt x="43561" y="1330960"/>
                </a:lnTo>
                <a:lnTo>
                  <a:pt x="47879" y="1326769"/>
                </a:lnTo>
                <a:lnTo>
                  <a:pt x="47879" y="1316227"/>
                </a:lnTo>
                <a:lnTo>
                  <a:pt x="43561" y="1311910"/>
                </a:lnTo>
                <a:close/>
              </a:path>
              <a:path w="76200" h="3161030">
                <a:moveTo>
                  <a:pt x="43687" y="1350010"/>
                </a:moveTo>
                <a:lnTo>
                  <a:pt x="33147" y="1350010"/>
                </a:lnTo>
                <a:lnTo>
                  <a:pt x="28829" y="1354327"/>
                </a:lnTo>
                <a:lnTo>
                  <a:pt x="28829" y="1364869"/>
                </a:lnTo>
                <a:lnTo>
                  <a:pt x="33147" y="1369060"/>
                </a:lnTo>
                <a:lnTo>
                  <a:pt x="43687" y="1369060"/>
                </a:lnTo>
                <a:lnTo>
                  <a:pt x="47879" y="1364869"/>
                </a:lnTo>
                <a:lnTo>
                  <a:pt x="47879" y="1354327"/>
                </a:lnTo>
                <a:lnTo>
                  <a:pt x="43687" y="1350010"/>
                </a:lnTo>
                <a:close/>
              </a:path>
              <a:path w="76200" h="3161030">
                <a:moveTo>
                  <a:pt x="43687" y="1388110"/>
                </a:moveTo>
                <a:lnTo>
                  <a:pt x="33147" y="1388110"/>
                </a:lnTo>
                <a:lnTo>
                  <a:pt x="28829" y="1392427"/>
                </a:lnTo>
                <a:lnTo>
                  <a:pt x="28829" y="1402969"/>
                </a:lnTo>
                <a:lnTo>
                  <a:pt x="33147" y="1407160"/>
                </a:lnTo>
                <a:lnTo>
                  <a:pt x="43687" y="1407160"/>
                </a:lnTo>
                <a:lnTo>
                  <a:pt x="47879" y="1402969"/>
                </a:lnTo>
                <a:lnTo>
                  <a:pt x="47879" y="1392427"/>
                </a:lnTo>
                <a:lnTo>
                  <a:pt x="43687" y="1388110"/>
                </a:lnTo>
                <a:close/>
              </a:path>
              <a:path w="76200" h="3161030">
                <a:moveTo>
                  <a:pt x="43687" y="1426210"/>
                </a:moveTo>
                <a:lnTo>
                  <a:pt x="33147" y="1426210"/>
                </a:lnTo>
                <a:lnTo>
                  <a:pt x="28829" y="1430527"/>
                </a:lnTo>
                <a:lnTo>
                  <a:pt x="28829" y="1441069"/>
                </a:lnTo>
                <a:lnTo>
                  <a:pt x="33147" y="1445387"/>
                </a:lnTo>
                <a:lnTo>
                  <a:pt x="43687" y="1445387"/>
                </a:lnTo>
                <a:lnTo>
                  <a:pt x="47879" y="1441069"/>
                </a:lnTo>
                <a:lnTo>
                  <a:pt x="47879" y="1430527"/>
                </a:lnTo>
                <a:lnTo>
                  <a:pt x="43687" y="1426210"/>
                </a:lnTo>
                <a:close/>
              </a:path>
              <a:path w="76200" h="3161030">
                <a:moveTo>
                  <a:pt x="43687" y="1464437"/>
                </a:moveTo>
                <a:lnTo>
                  <a:pt x="33147" y="1464437"/>
                </a:lnTo>
                <a:lnTo>
                  <a:pt x="28829" y="1468627"/>
                </a:lnTo>
                <a:lnTo>
                  <a:pt x="28829" y="1479169"/>
                </a:lnTo>
                <a:lnTo>
                  <a:pt x="33147" y="1483487"/>
                </a:lnTo>
                <a:lnTo>
                  <a:pt x="43687" y="1483487"/>
                </a:lnTo>
                <a:lnTo>
                  <a:pt x="47879" y="1479169"/>
                </a:lnTo>
                <a:lnTo>
                  <a:pt x="47879" y="1468627"/>
                </a:lnTo>
                <a:lnTo>
                  <a:pt x="43687" y="1464437"/>
                </a:lnTo>
                <a:close/>
              </a:path>
              <a:path w="76200" h="3161030">
                <a:moveTo>
                  <a:pt x="43687" y="1502537"/>
                </a:moveTo>
                <a:lnTo>
                  <a:pt x="33147" y="1502537"/>
                </a:lnTo>
                <a:lnTo>
                  <a:pt x="28829" y="1506727"/>
                </a:lnTo>
                <a:lnTo>
                  <a:pt x="28829" y="1517269"/>
                </a:lnTo>
                <a:lnTo>
                  <a:pt x="33147" y="1521587"/>
                </a:lnTo>
                <a:lnTo>
                  <a:pt x="43687" y="1521587"/>
                </a:lnTo>
                <a:lnTo>
                  <a:pt x="47879" y="1517269"/>
                </a:lnTo>
                <a:lnTo>
                  <a:pt x="47879" y="1506727"/>
                </a:lnTo>
                <a:lnTo>
                  <a:pt x="43687" y="1502537"/>
                </a:lnTo>
                <a:close/>
              </a:path>
              <a:path w="76200" h="3161030">
                <a:moveTo>
                  <a:pt x="43687" y="1540637"/>
                </a:moveTo>
                <a:lnTo>
                  <a:pt x="33147" y="1540637"/>
                </a:lnTo>
                <a:lnTo>
                  <a:pt x="28829" y="1544827"/>
                </a:lnTo>
                <a:lnTo>
                  <a:pt x="28829" y="1555369"/>
                </a:lnTo>
                <a:lnTo>
                  <a:pt x="33147" y="1559687"/>
                </a:lnTo>
                <a:lnTo>
                  <a:pt x="43687" y="1559687"/>
                </a:lnTo>
                <a:lnTo>
                  <a:pt x="47879" y="1555369"/>
                </a:lnTo>
                <a:lnTo>
                  <a:pt x="47879" y="1544827"/>
                </a:lnTo>
                <a:lnTo>
                  <a:pt x="43687" y="1540637"/>
                </a:lnTo>
                <a:close/>
              </a:path>
              <a:path w="76200" h="3161030">
                <a:moveTo>
                  <a:pt x="43687" y="1578737"/>
                </a:moveTo>
                <a:lnTo>
                  <a:pt x="33147" y="1578737"/>
                </a:lnTo>
                <a:lnTo>
                  <a:pt x="28829" y="1583054"/>
                </a:lnTo>
                <a:lnTo>
                  <a:pt x="28829" y="1593596"/>
                </a:lnTo>
                <a:lnTo>
                  <a:pt x="33147" y="1597787"/>
                </a:lnTo>
                <a:lnTo>
                  <a:pt x="43687" y="1597787"/>
                </a:lnTo>
                <a:lnTo>
                  <a:pt x="47879" y="1593596"/>
                </a:lnTo>
                <a:lnTo>
                  <a:pt x="47879" y="1583054"/>
                </a:lnTo>
                <a:lnTo>
                  <a:pt x="43687" y="1578737"/>
                </a:lnTo>
                <a:close/>
              </a:path>
              <a:path w="76200" h="3161030">
                <a:moveTo>
                  <a:pt x="43687" y="1616837"/>
                </a:moveTo>
                <a:lnTo>
                  <a:pt x="33147" y="1616837"/>
                </a:lnTo>
                <a:lnTo>
                  <a:pt x="28956" y="1621154"/>
                </a:lnTo>
                <a:lnTo>
                  <a:pt x="28956" y="1631696"/>
                </a:lnTo>
                <a:lnTo>
                  <a:pt x="33147" y="1635887"/>
                </a:lnTo>
                <a:lnTo>
                  <a:pt x="43687" y="1635887"/>
                </a:lnTo>
                <a:lnTo>
                  <a:pt x="48006" y="1631696"/>
                </a:lnTo>
                <a:lnTo>
                  <a:pt x="48006" y="1621154"/>
                </a:lnTo>
                <a:lnTo>
                  <a:pt x="43687" y="1616837"/>
                </a:lnTo>
                <a:close/>
              </a:path>
              <a:path w="76200" h="3161030">
                <a:moveTo>
                  <a:pt x="43687" y="1654937"/>
                </a:moveTo>
                <a:lnTo>
                  <a:pt x="33147" y="1654937"/>
                </a:lnTo>
                <a:lnTo>
                  <a:pt x="28956" y="1659254"/>
                </a:lnTo>
                <a:lnTo>
                  <a:pt x="28956" y="1669796"/>
                </a:lnTo>
                <a:lnTo>
                  <a:pt x="33147" y="1673987"/>
                </a:lnTo>
                <a:lnTo>
                  <a:pt x="43687" y="1673987"/>
                </a:lnTo>
                <a:lnTo>
                  <a:pt x="48006" y="1669796"/>
                </a:lnTo>
                <a:lnTo>
                  <a:pt x="48006" y="1659254"/>
                </a:lnTo>
                <a:lnTo>
                  <a:pt x="43687" y="1654937"/>
                </a:lnTo>
                <a:close/>
              </a:path>
              <a:path w="76200" h="3161030">
                <a:moveTo>
                  <a:pt x="43687" y="1693037"/>
                </a:moveTo>
                <a:lnTo>
                  <a:pt x="33147" y="1693037"/>
                </a:lnTo>
                <a:lnTo>
                  <a:pt x="28956" y="1697354"/>
                </a:lnTo>
                <a:lnTo>
                  <a:pt x="28956" y="1707896"/>
                </a:lnTo>
                <a:lnTo>
                  <a:pt x="33147" y="1712214"/>
                </a:lnTo>
                <a:lnTo>
                  <a:pt x="43687" y="1712214"/>
                </a:lnTo>
                <a:lnTo>
                  <a:pt x="48006" y="1707896"/>
                </a:lnTo>
                <a:lnTo>
                  <a:pt x="48006" y="1697354"/>
                </a:lnTo>
                <a:lnTo>
                  <a:pt x="43687" y="1693037"/>
                </a:lnTo>
                <a:close/>
              </a:path>
              <a:path w="76200" h="3161030">
                <a:moveTo>
                  <a:pt x="43687" y="1731264"/>
                </a:moveTo>
                <a:lnTo>
                  <a:pt x="33147" y="1731264"/>
                </a:lnTo>
                <a:lnTo>
                  <a:pt x="28956" y="1735454"/>
                </a:lnTo>
                <a:lnTo>
                  <a:pt x="28956" y="1745996"/>
                </a:lnTo>
                <a:lnTo>
                  <a:pt x="33147" y="1750314"/>
                </a:lnTo>
                <a:lnTo>
                  <a:pt x="43687" y="1750314"/>
                </a:lnTo>
                <a:lnTo>
                  <a:pt x="48006" y="1745996"/>
                </a:lnTo>
                <a:lnTo>
                  <a:pt x="48006" y="1735454"/>
                </a:lnTo>
                <a:lnTo>
                  <a:pt x="43687" y="1731264"/>
                </a:lnTo>
                <a:close/>
              </a:path>
              <a:path w="76200" h="3161030">
                <a:moveTo>
                  <a:pt x="43687" y="1769364"/>
                </a:moveTo>
                <a:lnTo>
                  <a:pt x="33147" y="1769364"/>
                </a:lnTo>
                <a:lnTo>
                  <a:pt x="28956" y="1773554"/>
                </a:lnTo>
                <a:lnTo>
                  <a:pt x="28956" y="1784096"/>
                </a:lnTo>
                <a:lnTo>
                  <a:pt x="33147" y="1788414"/>
                </a:lnTo>
                <a:lnTo>
                  <a:pt x="43687" y="1788414"/>
                </a:lnTo>
                <a:lnTo>
                  <a:pt x="48006" y="1784096"/>
                </a:lnTo>
                <a:lnTo>
                  <a:pt x="48006" y="1773554"/>
                </a:lnTo>
                <a:lnTo>
                  <a:pt x="43687" y="1769364"/>
                </a:lnTo>
                <a:close/>
              </a:path>
              <a:path w="76200" h="3161030">
                <a:moveTo>
                  <a:pt x="43687" y="1807464"/>
                </a:moveTo>
                <a:lnTo>
                  <a:pt x="33147" y="1807464"/>
                </a:lnTo>
                <a:lnTo>
                  <a:pt x="28956" y="1811654"/>
                </a:lnTo>
                <a:lnTo>
                  <a:pt x="28956" y="1822196"/>
                </a:lnTo>
                <a:lnTo>
                  <a:pt x="33147" y="1826514"/>
                </a:lnTo>
                <a:lnTo>
                  <a:pt x="43687" y="1826514"/>
                </a:lnTo>
                <a:lnTo>
                  <a:pt x="48006" y="1822196"/>
                </a:lnTo>
                <a:lnTo>
                  <a:pt x="48006" y="1811654"/>
                </a:lnTo>
                <a:lnTo>
                  <a:pt x="43687" y="1807464"/>
                </a:lnTo>
                <a:close/>
              </a:path>
              <a:path w="76200" h="3161030">
                <a:moveTo>
                  <a:pt x="43687" y="1845564"/>
                </a:moveTo>
                <a:lnTo>
                  <a:pt x="33147" y="1845564"/>
                </a:lnTo>
                <a:lnTo>
                  <a:pt x="28956" y="1849882"/>
                </a:lnTo>
                <a:lnTo>
                  <a:pt x="28956" y="1860423"/>
                </a:lnTo>
                <a:lnTo>
                  <a:pt x="33147" y="1864614"/>
                </a:lnTo>
                <a:lnTo>
                  <a:pt x="43687" y="1864614"/>
                </a:lnTo>
                <a:lnTo>
                  <a:pt x="48006" y="1860423"/>
                </a:lnTo>
                <a:lnTo>
                  <a:pt x="48006" y="1849882"/>
                </a:lnTo>
                <a:lnTo>
                  <a:pt x="43687" y="1845564"/>
                </a:lnTo>
                <a:close/>
              </a:path>
              <a:path w="76200" h="3161030">
                <a:moveTo>
                  <a:pt x="43687" y="1883664"/>
                </a:moveTo>
                <a:lnTo>
                  <a:pt x="33274" y="1883664"/>
                </a:lnTo>
                <a:lnTo>
                  <a:pt x="28956" y="1887982"/>
                </a:lnTo>
                <a:lnTo>
                  <a:pt x="28956" y="1898523"/>
                </a:lnTo>
                <a:lnTo>
                  <a:pt x="33274" y="1902714"/>
                </a:lnTo>
                <a:lnTo>
                  <a:pt x="43687" y="1902714"/>
                </a:lnTo>
                <a:lnTo>
                  <a:pt x="48006" y="1898523"/>
                </a:lnTo>
                <a:lnTo>
                  <a:pt x="48006" y="1887982"/>
                </a:lnTo>
                <a:lnTo>
                  <a:pt x="43687" y="1883664"/>
                </a:lnTo>
                <a:close/>
              </a:path>
              <a:path w="76200" h="3161030">
                <a:moveTo>
                  <a:pt x="43687" y="1921764"/>
                </a:moveTo>
                <a:lnTo>
                  <a:pt x="33274" y="1921764"/>
                </a:lnTo>
                <a:lnTo>
                  <a:pt x="28956" y="1926082"/>
                </a:lnTo>
                <a:lnTo>
                  <a:pt x="28956" y="1936623"/>
                </a:lnTo>
                <a:lnTo>
                  <a:pt x="33274" y="1940814"/>
                </a:lnTo>
                <a:lnTo>
                  <a:pt x="43687" y="1940814"/>
                </a:lnTo>
                <a:lnTo>
                  <a:pt x="48006" y="1936623"/>
                </a:lnTo>
                <a:lnTo>
                  <a:pt x="48006" y="1926082"/>
                </a:lnTo>
                <a:lnTo>
                  <a:pt x="43687" y="1921764"/>
                </a:lnTo>
                <a:close/>
              </a:path>
              <a:path w="76200" h="3161030">
                <a:moveTo>
                  <a:pt x="43814" y="1959864"/>
                </a:moveTo>
                <a:lnTo>
                  <a:pt x="33274" y="1959864"/>
                </a:lnTo>
                <a:lnTo>
                  <a:pt x="28956" y="1964182"/>
                </a:lnTo>
                <a:lnTo>
                  <a:pt x="28956" y="1974723"/>
                </a:lnTo>
                <a:lnTo>
                  <a:pt x="33274" y="1979041"/>
                </a:lnTo>
                <a:lnTo>
                  <a:pt x="43814" y="1979041"/>
                </a:lnTo>
                <a:lnTo>
                  <a:pt x="48006" y="1974723"/>
                </a:lnTo>
                <a:lnTo>
                  <a:pt x="48006" y="1964182"/>
                </a:lnTo>
                <a:lnTo>
                  <a:pt x="43814" y="1959864"/>
                </a:lnTo>
                <a:close/>
              </a:path>
              <a:path w="76200" h="3161030">
                <a:moveTo>
                  <a:pt x="43814" y="1998091"/>
                </a:moveTo>
                <a:lnTo>
                  <a:pt x="33274" y="1998091"/>
                </a:lnTo>
                <a:lnTo>
                  <a:pt x="28956" y="2002282"/>
                </a:lnTo>
                <a:lnTo>
                  <a:pt x="28956" y="2012823"/>
                </a:lnTo>
                <a:lnTo>
                  <a:pt x="33274" y="2017141"/>
                </a:lnTo>
                <a:lnTo>
                  <a:pt x="43814" y="2017141"/>
                </a:lnTo>
                <a:lnTo>
                  <a:pt x="48006" y="2012823"/>
                </a:lnTo>
                <a:lnTo>
                  <a:pt x="48006" y="2002282"/>
                </a:lnTo>
                <a:lnTo>
                  <a:pt x="43814" y="1998091"/>
                </a:lnTo>
                <a:close/>
              </a:path>
              <a:path w="76200" h="3161030">
                <a:moveTo>
                  <a:pt x="43814" y="2036191"/>
                </a:moveTo>
                <a:lnTo>
                  <a:pt x="33274" y="2036191"/>
                </a:lnTo>
                <a:lnTo>
                  <a:pt x="28956" y="2040382"/>
                </a:lnTo>
                <a:lnTo>
                  <a:pt x="28956" y="2050923"/>
                </a:lnTo>
                <a:lnTo>
                  <a:pt x="33274" y="2055241"/>
                </a:lnTo>
                <a:lnTo>
                  <a:pt x="43814" y="2055241"/>
                </a:lnTo>
                <a:lnTo>
                  <a:pt x="48006" y="2050923"/>
                </a:lnTo>
                <a:lnTo>
                  <a:pt x="48006" y="2040382"/>
                </a:lnTo>
                <a:lnTo>
                  <a:pt x="43814" y="2036191"/>
                </a:lnTo>
                <a:close/>
              </a:path>
              <a:path w="76200" h="3161030">
                <a:moveTo>
                  <a:pt x="43814" y="2074291"/>
                </a:moveTo>
                <a:lnTo>
                  <a:pt x="33274" y="2074291"/>
                </a:lnTo>
                <a:lnTo>
                  <a:pt x="28956" y="2078609"/>
                </a:lnTo>
                <a:lnTo>
                  <a:pt x="28956" y="2089150"/>
                </a:lnTo>
                <a:lnTo>
                  <a:pt x="33274" y="2093341"/>
                </a:lnTo>
                <a:lnTo>
                  <a:pt x="43814" y="2093341"/>
                </a:lnTo>
                <a:lnTo>
                  <a:pt x="48006" y="2089150"/>
                </a:lnTo>
                <a:lnTo>
                  <a:pt x="48006" y="2078609"/>
                </a:lnTo>
                <a:lnTo>
                  <a:pt x="43814" y="2074291"/>
                </a:lnTo>
                <a:close/>
              </a:path>
              <a:path w="76200" h="3161030">
                <a:moveTo>
                  <a:pt x="43814" y="2112391"/>
                </a:moveTo>
                <a:lnTo>
                  <a:pt x="33274" y="2112391"/>
                </a:lnTo>
                <a:lnTo>
                  <a:pt x="28956" y="2116709"/>
                </a:lnTo>
                <a:lnTo>
                  <a:pt x="28956" y="2127250"/>
                </a:lnTo>
                <a:lnTo>
                  <a:pt x="33274" y="2131441"/>
                </a:lnTo>
                <a:lnTo>
                  <a:pt x="43814" y="2131441"/>
                </a:lnTo>
                <a:lnTo>
                  <a:pt x="48006" y="2127250"/>
                </a:lnTo>
                <a:lnTo>
                  <a:pt x="48006" y="2116709"/>
                </a:lnTo>
                <a:lnTo>
                  <a:pt x="43814" y="2112391"/>
                </a:lnTo>
                <a:close/>
              </a:path>
              <a:path w="76200" h="3161030">
                <a:moveTo>
                  <a:pt x="43814" y="2150491"/>
                </a:moveTo>
                <a:lnTo>
                  <a:pt x="33274" y="2150491"/>
                </a:lnTo>
                <a:lnTo>
                  <a:pt x="28956" y="2154809"/>
                </a:lnTo>
                <a:lnTo>
                  <a:pt x="28956" y="2165350"/>
                </a:lnTo>
                <a:lnTo>
                  <a:pt x="33274" y="2169541"/>
                </a:lnTo>
                <a:lnTo>
                  <a:pt x="43814" y="2169541"/>
                </a:lnTo>
                <a:lnTo>
                  <a:pt x="48006" y="2165350"/>
                </a:lnTo>
                <a:lnTo>
                  <a:pt x="48006" y="2154809"/>
                </a:lnTo>
                <a:lnTo>
                  <a:pt x="43814" y="2150491"/>
                </a:lnTo>
                <a:close/>
              </a:path>
              <a:path w="76200" h="3161030">
                <a:moveTo>
                  <a:pt x="43814" y="2188591"/>
                </a:moveTo>
                <a:lnTo>
                  <a:pt x="33274" y="2188591"/>
                </a:lnTo>
                <a:lnTo>
                  <a:pt x="28956" y="2192909"/>
                </a:lnTo>
                <a:lnTo>
                  <a:pt x="28956" y="2203450"/>
                </a:lnTo>
                <a:lnTo>
                  <a:pt x="33274" y="2207768"/>
                </a:lnTo>
                <a:lnTo>
                  <a:pt x="43814" y="2207768"/>
                </a:lnTo>
                <a:lnTo>
                  <a:pt x="48006" y="2203450"/>
                </a:lnTo>
                <a:lnTo>
                  <a:pt x="48006" y="2192909"/>
                </a:lnTo>
                <a:lnTo>
                  <a:pt x="43814" y="2188591"/>
                </a:lnTo>
                <a:close/>
              </a:path>
              <a:path w="76200" h="3161030">
                <a:moveTo>
                  <a:pt x="43814" y="2226818"/>
                </a:moveTo>
                <a:lnTo>
                  <a:pt x="33274" y="2226818"/>
                </a:lnTo>
                <a:lnTo>
                  <a:pt x="29082" y="2231009"/>
                </a:lnTo>
                <a:lnTo>
                  <a:pt x="29082" y="2241550"/>
                </a:lnTo>
                <a:lnTo>
                  <a:pt x="33274" y="2245868"/>
                </a:lnTo>
                <a:lnTo>
                  <a:pt x="43814" y="2245868"/>
                </a:lnTo>
                <a:lnTo>
                  <a:pt x="48132" y="2241550"/>
                </a:lnTo>
                <a:lnTo>
                  <a:pt x="48132" y="2231009"/>
                </a:lnTo>
                <a:lnTo>
                  <a:pt x="43814" y="2226818"/>
                </a:lnTo>
                <a:close/>
              </a:path>
              <a:path w="76200" h="3161030">
                <a:moveTo>
                  <a:pt x="43814" y="2264918"/>
                </a:moveTo>
                <a:lnTo>
                  <a:pt x="33274" y="2264918"/>
                </a:lnTo>
                <a:lnTo>
                  <a:pt x="29082" y="2269109"/>
                </a:lnTo>
                <a:lnTo>
                  <a:pt x="29082" y="2279650"/>
                </a:lnTo>
                <a:lnTo>
                  <a:pt x="33274" y="2283968"/>
                </a:lnTo>
                <a:lnTo>
                  <a:pt x="43814" y="2283968"/>
                </a:lnTo>
                <a:lnTo>
                  <a:pt x="48132" y="2279650"/>
                </a:lnTo>
                <a:lnTo>
                  <a:pt x="48132" y="2269109"/>
                </a:lnTo>
                <a:lnTo>
                  <a:pt x="43814" y="2264918"/>
                </a:lnTo>
                <a:close/>
              </a:path>
              <a:path w="76200" h="3161030">
                <a:moveTo>
                  <a:pt x="43814" y="2303018"/>
                </a:moveTo>
                <a:lnTo>
                  <a:pt x="33274" y="2303018"/>
                </a:lnTo>
                <a:lnTo>
                  <a:pt x="29082" y="2307209"/>
                </a:lnTo>
                <a:lnTo>
                  <a:pt x="29082" y="2317750"/>
                </a:lnTo>
                <a:lnTo>
                  <a:pt x="33274" y="2322068"/>
                </a:lnTo>
                <a:lnTo>
                  <a:pt x="43814" y="2322068"/>
                </a:lnTo>
                <a:lnTo>
                  <a:pt x="48132" y="2317750"/>
                </a:lnTo>
                <a:lnTo>
                  <a:pt x="48132" y="2307209"/>
                </a:lnTo>
                <a:lnTo>
                  <a:pt x="43814" y="2303018"/>
                </a:lnTo>
                <a:close/>
              </a:path>
              <a:path w="76200" h="3161030">
                <a:moveTo>
                  <a:pt x="43814" y="2341118"/>
                </a:moveTo>
                <a:lnTo>
                  <a:pt x="33274" y="2341118"/>
                </a:lnTo>
                <a:lnTo>
                  <a:pt x="29082" y="2345436"/>
                </a:lnTo>
                <a:lnTo>
                  <a:pt x="29082" y="2355977"/>
                </a:lnTo>
                <a:lnTo>
                  <a:pt x="33274" y="2360168"/>
                </a:lnTo>
                <a:lnTo>
                  <a:pt x="43814" y="2360168"/>
                </a:lnTo>
                <a:lnTo>
                  <a:pt x="48132" y="2355977"/>
                </a:lnTo>
                <a:lnTo>
                  <a:pt x="48132" y="2345436"/>
                </a:lnTo>
                <a:lnTo>
                  <a:pt x="43814" y="2341118"/>
                </a:lnTo>
                <a:close/>
              </a:path>
              <a:path w="76200" h="3161030">
                <a:moveTo>
                  <a:pt x="43814" y="2379218"/>
                </a:moveTo>
                <a:lnTo>
                  <a:pt x="33274" y="2379218"/>
                </a:lnTo>
                <a:lnTo>
                  <a:pt x="29082" y="2383536"/>
                </a:lnTo>
                <a:lnTo>
                  <a:pt x="29082" y="2394077"/>
                </a:lnTo>
                <a:lnTo>
                  <a:pt x="33274" y="2398268"/>
                </a:lnTo>
                <a:lnTo>
                  <a:pt x="43814" y="2398268"/>
                </a:lnTo>
                <a:lnTo>
                  <a:pt x="48132" y="2394077"/>
                </a:lnTo>
                <a:lnTo>
                  <a:pt x="48132" y="2383536"/>
                </a:lnTo>
                <a:lnTo>
                  <a:pt x="43814" y="2379218"/>
                </a:lnTo>
                <a:close/>
              </a:path>
              <a:path w="76200" h="3161030">
                <a:moveTo>
                  <a:pt x="43814" y="2417318"/>
                </a:moveTo>
                <a:lnTo>
                  <a:pt x="33274" y="2417318"/>
                </a:lnTo>
                <a:lnTo>
                  <a:pt x="29082" y="2421636"/>
                </a:lnTo>
                <a:lnTo>
                  <a:pt x="29082" y="2432177"/>
                </a:lnTo>
                <a:lnTo>
                  <a:pt x="33274" y="2436368"/>
                </a:lnTo>
                <a:lnTo>
                  <a:pt x="43814" y="2436368"/>
                </a:lnTo>
                <a:lnTo>
                  <a:pt x="48132" y="2432177"/>
                </a:lnTo>
                <a:lnTo>
                  <a:pt x="48132" y="2421636"/>
                </a:lnTo>
                <a:lnTo>
                  <a:pt x="43814" y="2417318"/>
                </a:lnTo>
                <a:close/>
              </a:path>
              <a:path w="76200" h="3161030">
                <a:moveTo>
                  <a:pt x="43814" y="2455418"/>
                </a:moveTo>
                <a:lnTo>
                  <a:pt x="33274" y="2455418"/>
                </a:lnTo>
                <a:lnTo>
                  <a:pt x="29082" y="2459736"/>
                </a:lnTo>
                <a:lnTo>
                  <a:pt x="29082" y="2470277"/>
                </a:lnTo>
                <a:lnTo>
                  <a:pt x="33274" y="2474595"/>
                </a:lnTo>
                <a:lnTo>
                  <a:pt x="43814" y="2474595"/>
                </a:lnTo>
                <a:lnTo>
                  <a:pt x="48132" y="2470277"/>
                </a:lnTo>
                <a:lnTo>
                  <a:pt x="48132" y="2459736"/>
                </a:lnTo>
                <a:lnTo>
                  <a:pt x="43814" y="2455418"/>
                </a:lnTo>
                <a:close/>
              </a:path>
              <a:path w="76200" h="3161030">
                <a:moveTo>
                  <a:pt x="43814" y="2493645"/>
                </a:moveTo>
                <a:lnTo>
                  <a:pt x="33400" y="2493645"/>
                </a:lnTo>
                <a:lnTo>
                  <a:pt x="29082" y="2497836"/>
                </a:lnTo>
                <a:lnTo>
                  <a:pt x="29082" y="2508377"/>
                </a:lnTo>
                <a:lnTo>
                  <a:pt x="33400" y="2512695"/>
                </a:lnTo>
                <a:lnTo>
                  <a:pt x="43814" y="2512695"/>
                </a:lnTo>
                <a:lnTo>
                  <a:pt x="48132" y="2508377"/>
                </a:lnTo>
                <a:lnTo>
                  <a:pt x="48132" y="2497836"/>
                </a:lnTo>
                <a:lnTo>
                  <a:pt x="43814" y="2493645"/>
                </a:lnTo>
                <a:close/>
              </a:path>
              <a:path w="76200" h="3161030">
                <a:moveTo>
                  <a:pt x="43814" y="2531745"/>
                </a:moveTo>
                <a:lnTo>
                  <a:pt x="33400" y="2531745"/>
                </a:lnTo>
                <a:lnTo>
                  <a:pt x="29082" y="2535936"/>
                </a:lnTo>
                <a:lnTo>
                  <a:pt x="29082" y="2546477"/>
                </a:lnTo>
                <a:lnTo>
                  <a:pt x="33400" y="2550795"/>
                </a:lnTo>
                <a:lnTo>
                  <a:pt x="43814" y="2550795"/>
                </a:lnTo>
                <a:lnTo>
                  <a:pt x="48132" y="2546477"/>
                </a:lnTo>
                <a:lnTo>
                  <a:pt x="48132" y="2535936"/>
                </a:lnTo>
                <a:lnTo>
                  <a:pt x="43814" y="2531745"/>
                </a:lnTo>
                <a:close/>
              </a:path>
              <a:path w="76200" h="3161030">
                <a:moveTo>
                  <a:pt x="43814" y="2569845"/>
                </a:moveTo>
                <a:lnTo>
                  <a:pt x="33400" y="2569845"/>
                </a:lnTo>
                <a:lnTo>
                  <a:pt x="29082" y="2574036"/>
                </a:lnTo>
                <a:lnTo>
                  <a:pt x="29082" y="2584577"/>
                </a:lnTo>
                <a:lnTo>
                  <a:pt x="33400" y="2588895"/>
                </a:lnTo>
                <a:lnTo>
                  <a:pt x="43814" y="2588895"/>
                </a:lnTo>
                <a:lnTo>
                  <a:pt x="48132" y="2584577"/>
                </a:lnTo>
                <a:lnTo>
                  <a:pt x="48132" y="2574036"/>
                </a:lnTo>
                <a:lnTo>
                  <a:pt x="43814" y="2569845"/>
                </a:lnTo>
                <a:close/>
              </a:path>
              <a:path w="76200" h="3161030">
                <a:moveTo>
                  <a:pt x="43942" y="2607945"/>
                </a:moveTo>
                <a:lnTo>
                  <a:pt x="33400" y="2607945"/>
                </a:lnTo>
                <a:lnTo>
                  <a:pt x="29082" y="2612263"/>
                </a:lnTo>
                <a:lnTo>
                  <a:pt x="29082" y="2622804"/>
                </a:lnTo>
                <a:lnTo>
                  <a:pt x="33400" y="2626995"/>
                </a:lnTo>
                <a:lnTo>
                  <a:pt x="43942" y="2626995"/>
                </a:lnTo>
                <a:lnTo>
                  <a:pt x="48132" y="2622804"/>
                </a:lnTo>
                <a:lnTo>
                  <a:pt x="48132" y="2612263"/>
                </a:lnTo>
                <a:lnTo>
                  <a:pt x="43942" y="2607945"/>
                </a:lnTo>
                <a:close/>
              </a:path>
              <a:path w="76200" h="3161030">
                <a:moveTo>
                  <a:pt x="43942" y="2646045"/>
                </a:moveTo>
                <a:lnTo>
                  <a:pt x="33400" y="2646045"/>
                </a:lnTo>
                <a:lnTo>
                  <a:pt x="29082" y="2650363"/>
                </a:lnTo>
                <a:lnTo>
                  <a:pt x="29082" y="2660904"/>
                </a:lnTo>
                <a:lnTo>
                  <a:pt x="33400" y="2665095"/>
                </a:lnTo>
                <a:lnTo>
                  <a:pt x="43942" y="2665095"/>
                </a:lnTo>
                <a:lnTo>
                  <a:pt x="48132" y="2660904"/>
                </a:lnTo>
                <a:lnTo>
                  <a:pt x="48132" y="2650363"/>
                </a:lnTo>
                <a:lnTo>
                  <a:pt x="43942" y="2646045"/>
                </a:lnTo>
                <a:close/>
              </a:path>
              <a:path w="76200" h="3161030">
                <a:moveTo>
                  <a:pt x="43942" y="2684145"/>
                </a:moveTo>
                <a:lnTo>
                  <a:pt x="33400" y="2684145"/>
                </a:lnTo>
                <a:lnTo>
                  <a:pt x="29082" y="2688463"/>
                </a:lnTo>
                <a:lnTo>
                  <a:pt x="29082" y="2699004"/>
                </a:lnTo>
                <a:lnTo>
                  <a:pt x="33400" y="2703322"/>
                </a:lnTo>
                <a:lnTo>
                  <a:pt x="43942" y="2703322"/>
                </a:lnTo>
                <a:lnTo>
                  <a:pt x="48132" y="2699004"/>
                </a:lnTo>
                <a:lnTo>
                  <a:pt x="48132" y="2688463"/>
                </a:lnTo>
                <a:lnTo>
                  <a:pt x="43942" y="2684145"/>
                </a:lnTo>
                <a:close/>
              </a:path>
              <a:path w="76200" h="3161030">
                <a:moveTo>
                  <a:pt x="43942" y="2722372"/>
                </a:moveTo>
                <a:lnTo>
                  <a:pt x="33400" y="2722372"/>
                </a:lnTo>
                <a:lnTo>
                  <a:pt x="29082" y="2726563"/>
                </a:lnTo>
                <a:lnTo>
                  <a:pt x="29082" y="2737104"/>
                </a:lnTo>
                <a:lnTo>
                  <a:pt x="33400" y="2741422"/>
                </a:lnTo>
                <a:lnTo>
                  <a:pt x="43942" y="2741422"/>
                </a:lnTo>
                <a:lnTo>
                  <a:pt x="48132" y="2737104"/>
                </a:lnTo>
                <a:lnTo>
                  <a:pt x="48132" y="2726563"/>
                </a:lnTo>
                <a:lnTo>
                  <a:pt x="43942" y="2722372"/>
                </a:lnTo>
                <a:close/>
              </a:path>
              <a:path w="76200" h="3161030">
                <a:moveTo>
                  <a:pt x="43942" y="2760472"/>
                </a:moveTo>
                <a:lnTo>
                  <a:pt x="33400" y="2760472"/>
                </a:lnTo>
                <a:lnTo>
                  <a:pt x="29082" y="2764663"/>
                </a:lnTo>
                <a:lnTo>
                  <a:pt x="29082" y="2775204"/>
                </a:lnTo>
                <a:lnTo>
                  <a:pt x="33400" y="2779522"/>
                </a:lnTo>
                <a:lnTo>
                  <a:pt x="43942" y="2779522"/>
                </a:lnTo>
                <a:lnTo>
                  <a:pt x="48132" y="2775204"/>
                </a:lnTo>
                <a:lnTo>
                  <a:pt x="48132" y="2764663"/>
                </a:lnTo>
                <a:lnTo>
                  <a:pt x="43942" y="2760472"/>
                </a:lnTo>
                <a:close/>
              </a:path>
              <a:path w="76200" h="3161030">
                <a:moveTo>
                  <a:pt x="43942" y="2798572"/>
                </a:moveTo>
                <a:lnTo>
                  <a:pt x="33400" y="2798572"/>
                </a:lnTo>
                <a:lnTo>
                  <a:pt x="29082" y="2802763"/>
                </a:lnTo>
                <a:lnTo>
                  <a:pt x="29082" y="2813304"/>
                </a:lnTo>
                <a:lnTo>
                  <a:pt x="33400" y="2817622"/>
                </a:lnTo>
                <a:lnTo>
                  <a:pt x="43942" y="2817622"/>
                </a:lnTo>
                <a:lnTo>
                  <a:pt x="48132" y="2813304"/>
                </a:lnTo>
                <a:lnTo>
                  <a:pt x="48132" y="2802763"/>
                </a:lnTo>
                <a:lnTo>
                  <a:pt x="43942" y="2798572"/>
                </a:lnTo>
                <a:close/>
              </a:path>
              <a:path w="76200" h="3161030">
                <a:moveTo>
                  <a:pt x="43942" y="2836672"/>
                </a:moveTo>
                <a:lnTo>
                  <a:pt x="33400" y="2836672"/>
                </a:lnTo>
                <a:lnTo>
                  <a:pt x="29082" y="2840990"/>
                </a:lnTo>
                <a:lnTo>
                  <a:pt x="29082" y="2851530"/>
                </a:lnTo>
                <a:lnTo>
                  <a:pt x="33400" y="2855722"/>
                </a:lnTo>
                <a:lnTo>
                  <a:pt x="43942" y="2855722"/>
                </a:lnTo>
                <a:lnTo>
                  <a:pt x="48132" y="2851530"/>
                </a:lnTo>
                <a:lnTo>
                  <a:pt x="48132" y="2840990"/>
                </a:lnTo>
                <a:lnTo>
                  <a:pt x="43942" y="2836672"/>
                </a:lnTo>
                <a:close/>
              </a:path>
              <a:path w="76200" h="3161030">
                <a:moveTo>
                  <a:pt x="43942" y="2874772"/>
                </a:moveTo>
                <a:lnTo>
                  <a:pt x="33400" y="2874772"/>
                </a:lnTo>
                <a:lnTo>
                  <a:pt x="29210" y="2879090"/>
                </a:lnTo>
                <a:lnTo>
                  <a:pt x="29210" y="2889630"/>
                </a:lnTo>
                <a:lnTo>
                  <a:pt x="33400" y="2893822"/>
                </a:lnTo>
                <a:lnTo>
                  <a:pt x="43942" y="2893822"/>
                </a:lnTo>
                <a:lnTo>
                  <a:pt x="48260" y="2889630"/>
                </a:lnTo>
                <a:lnTo>
                  <a:pt x="48260" y="2879090"/>
                </a:lnTo>
                <a:lnTo>
                  <a:pt x="43942" y="2874772"/>
                </a:lnTo>
                <a:close/>
              </a:path>
              <a:path w="76200" h="3161030">
                <a:moveTo>
                  <a:pt x="43942" y="2912872"/>
                </a:moveTo>
                <a:lnTo>
                  <a:pt x="33400" y="2912872"/>
                </a:lnTo>
                <a:lnTo>
                  <a:pt x="29210" y="2917190"/>
                </a:lnTo>
                <a:lnTo>
                  <a:pt x="29210" y="2927730"/>
                </a:lnTo>
                <a:lnTo>
                  <a:pt x="33400" y="2931922"/>
                </a:lnTo>
                <a:lnTo>
                  <a:pt x="43942" y="2931922"/>
                </a:lnTo>
                <a:lnTo>
                  <a:pt x="48260" y="2927730"/>
                </a:lnTo>
                <a:lnTo>
                  <a:pt x="48260" y="2917190"/>
                </a:lnTo>
                <a:lnTo>
                  <a:pt x="43942" y="2912872"/>
                </a:lnTo>
                <a:close/>
              </a:path>
              <a:path w="76200" h="3161030">
                <a:moveTo>
                  <a:pt x="43942" y="2950972"/>
                </a:moveTo>
                <a:lnTo>
                  <a:pt x="33400" y="2950972"/>
                </a:lnTo>
                <a:lnTo>
                  <a:pt x="29210" y="2955290"/>
                </a:lnTo>
                <a:lnTo>
                  <a:pt x="29210" y="2965830"/>
                </a:lnTo>
                <a:lnTo>
                  <a:pt x="33400" y="2970149"/>
                </a:lnTo>
                <a:lnTo>
                  <a:pt x="43942" y="2970149"/>
                </a:lnTo>
                <a:lnTo>
                  <a:pt x="48260" y="2965830"/>
                </a:lnTo>
                <a:lnTo>
                  <a:pt x="48260" y="2955290"/>
                </a:lnTo>
                <a:lnTo>
                  <a:pt x="43942" y="2950972"/>
                </a:lnTo>
                <a:close/>
              </a:path>
              <a:path w="76200" h="3161030">
                <a:moveTo>
                  <a:pt x="43942" y="2989199"/>
                </a:moveTo>
                <a:lnTo>
                  <a:pt x="33400" y="2989199"/>
                </a:lnTo>
                <a:lnTo>
                  <a:pt x="29210" y="2993390"/>
                </a:lnTo>
                <a:lnTo>
                  <a:pt x="29210" y="3003930"/>
                </a:lnTo>
                <a:lnTo>
                  <a:pt x="33400" y="3008249"/>
                </a:lnTo>
                <a:lnTo>
                  <a:pt x="43942" y="3008249"/>
                </a:lnTo>
                <a:lnTo>
                  <a:pt x="48260" y="3003930"/>
                </a:lnTo>
                <a:lnTo>
                  <a:pt x="48260" y="2993390"/>
                </a:lnTo>
                <a:lnTo>
                  <a:pt x="43942" y="2989199"/>
                </a:lnTo>
                <a:close/>
              </a:path>
              <a:path w="76200" h="3161030">
                <a:moveTo>
                  <a:pt x="43942" y="3027299"/>
                </a:moveTo>
                <a:lnTo>
                  <a:pt x="33400" y="3027299"/>
                </a:lnTo>
                <a:lnTo>
                  <a:pt x="29210" y="3031490"/>
                </a:lnTo>
                <a:lnTo>
                  <a:pt x="29210" y="3042030"/>
                </a:lnTo>
                <a:lnTo>
                  <a:pt x="33400" y="3046349"/>
                </a:lnTo>
                <a:lnTo>
                  <a:pt x="43942" y="3046349"/>
                </a:lnTo>
                <a:lnTo>
                  <a:pt x="48260" y="3042030"/>
                </a:lnTo>
                <a:lnTo>
                  <a:pt x="48260" y="3031490"/>
                </a:lnTo>
                <a:lnTo>
                  <a:pt x="43942" y="3027299"/>
                </a:lnTo>
                <a:close/>
              </a:path>
              <a:path w="76200" h="3161030">
                <a:moveTo>
                  <a:pt x="43942" y="3065399"/>
                </a:moveTo>
                <a:lnTo>
                  <a:pt x="33400" y="3065399"/>
                </a:lnTo>
                <a:lnTo>
                  <a:pt x="29210" y="3069590"/>
                </a:lnTo>
                <a:lnTo>
                  <a:pt x="29210" y="3080130"/>
                </a:lnTo>
                <a:lnTo>
                  <a:pt x="33400" y="3084449"/>
                </a:lnTo>
                <a:lnTo>
                  <a:pt x="43942" y="3084449"/>
                </a:lnTo>
                <a:lnTo>
                  <a:pt x="48260" y="3080130"/>
                </a:lnTo>
                <a:lnTo>
                  <a:pt x="48260" y="3069590"/>
                </a:lnTo>
                <a:lnTo>
                  <a:pt x="43942" y="3065399"/>
                </a:lnTo>
                <a:close/>
              </a:path>
              <a:path w="76200" h="3161030">
                <a:moveTo>
                  <a:pt x="43942" y="3103499"/>
                </a:moveTo>
                <a:lnTo>
                  <a:pt x="33400" y="3103499"/>
                </a:lnTo>
                <a:lnTo>
                  <a:pt x="29210" y="3107817"/>
                </a:lnTo>
                <a:lnTo>
                  <a:pt x="29210" y="3118358"/>
                </a:lnTo>
                <a:lnTo>
                  <a:pt x="33400" y="3122549"/>
                </a:lnTo>
                <a:lnTo>
                  <a:pt x="43942" y="3122549"/>
                </a:lnTo>
                <a:lnTo>
                  <a:pt x="48260" y="3118358"/>
                </a:lnTo>
                <a:lnTo>
                  <a:pt x="48260" y="3107817"/>
                </a:lnTo>
                <a:lnTo>
                  <a:pt x="43942" y="3103499"/>
                </a:lnTo>
                <a:close/>
              </a:path>
              <a:path w="76200" h="3161030">
                <a:moveTo>
                  <a:pt x="43942" y="3141599"/>
                </a:moveTo>
                <a:lnTo>
                  <a:pt x="33527" y="3141599"/>
                </a:lnTo>
                <a:lnTo>
                  <a:pt x="29210" y="3145917"/>
                </a:lnTo>
                <a:lnTo>
                  <a:pt x="29210" y="3156458"/>
                </a:lnTo>
                <a:lnTo>
                  <a:pt x="33527" y="3160649"/>
                </a:lnTo>
                <a:lnTo>
                  <a:pt x="43942" y="3160649"/>
                </a:lnTo>
                <a:lnTo>
                  <a:pt x="48260" y="3156458"/>
                </a:lnTo>
                <a:lnTo>
                  <a:pt x="48260" y="3145917"/>
                </a:lnTo>
                <a:lnTo>
                  <a:pt x="43942" y="314159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40" name="Graphic 1687">
            <a:extLst>
              <a:ext uri="{FF2B5EF4-FFF2-40B4-BE49-F238E27FC236}">
                <a16:creationId xmlns:a16="http://schemas.microsoft.com/office/drawing/2014/main" id="{00000000-0008-0000-1200-000028000000}"/>
              </a:ext>
            </a:extLst>
          </xdr:cNvPr>
          <xdr:cNvSpPr/>
        </xdr:nvSpPr>
        <xdr:spPr>
          <a:xfrm>
            <a:off x="1369694" y="413004"/>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5"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1" name="Image 1688">
            <a:extLst>
              <a:ext uri="{FF2B5EF4-FFF2-40B4-BE49-F238E27FC236}">
                <a16:creationId xmlns:a16="http://schemas.microsoft.com/office/drawing/2014/main" id="{00000000-0008-0000-1200-000029000000}"/>
              </a:ext>
            </a:extLst>
          </xdr:cNvPr>
          <xdr:cNvPicPr/>
        </xdr:nvPicPr>
        <xdr:blipFill>
          <a:blip xmlns:r="http://schemas.openxmlformats.org/officeDocument/2006/relationships" r:embed="rId5" cstate="print"/>
          <a:stretch>
            <a:fillRect/>
          </a:stretch>
        </xdr:blipFill>
        <xdr:spPr>
          <a:xfrm>
            <a:off x="1356994" y="387604"/>
            <a:ext cx="90805" cy="90804"/>
          </a:xfrm>
          <a:prstGeom prst="rect">
            <a:avLst/>
          </a:prstGeom>
        </xdr:spPr>
      </xdr:pic>
      <xdr:sp macro="" textlink="">
        <xdr:nvSpPr>
          <xdr:cNvPr id="42" name="Graphic 1689">
            <a:extLst>
              <a:ext uri="{FF2B5EF4-FFF2-40B4-BE49-F238E27FC236}">
                <a16:creationId xmlns:a16="http://schemas.microsoft.com/office/drawing/2014/main" id="{00000000-0008-0000-1200-00002A000000}"/>
              </a:ext>
            </a:extLst>
          </xdr:cNvPr>
          <xdr:cNvSpPr/>
        </xdr:nvSpPr>
        <xdr:spPr>
          <a:xfrm>
            <a:off x="1356994" y="387604"/>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5" y="45465"/>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3" name="Graphic 1690">
            <a:extLst>
              <a:ext uri="{FF2B5EF4-FFF2-40B4-BE49-F238E27FC236}">
                <a16:creationId xmlns:a16="http://schemas.microsoft.com/office/drawing/2014/main" id="{00000000-0008-0000-1200-00002B000000}"/>
              </a:ext>
            </a:extLst>
          </xdr:cNvPr>
          <xdr:cNvSpPr/>
        </xdr:nvSpPr>
        <xdr:spPr>
          <a:xfrm>
            <a:off x="1360169" y="188874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4" name="Image 1691">
            <a:extLst>
              <a:ext uri="{FF2B5EF4-FFF2-40B4-BE49-F238E27FC236}">
                <a16:creationId xmlns:a16="http://schemas.microsoft.com/office/drawing/2014/main" id="{00000000-0008-0000-1200-00002C000000}"/>
              </a:ext>
            </a:extLst>
          </xdr:cNvPr>
          <xdr:cNvPicPr/>
        </xdr:nvPicPr>
        <xdr:blipFill>
          <a:blip xmlns:r="http://schemas.openxmlformats.org/officeDocument/2006/relationships" r:embed="rId5" cstate="print"/>
          <a:stretch>
            <a:fillRect/>
          </a:stretch>
        </xdr:blipFill>
        <xdr:spPr>
          <a:xfrm>
            <a:off x="1347469" y="1863344"/>
            <a:ext cx="90805" cy="90804"/>
          </a:xfrm>
          <a:prstGeom prst="rect">
            <a:avLst/>
          </a:prstGeom>
        </xdr:spPr>
      </xdr:pic>
      <xdr:sp macro="" textlink="">
        <xdr:nvSpPr>
          <xdr:cNvPr id="45" name="Graphic 1692">
            <a:extLst>
              <a:ext uri="{FF2B5EF4-FFF2-40B4-BE49-F238E27FC236}">
                <a16:creationId xmlns:a16="http://schemas.microsoft.com/office/drawing/2014/main" id="{00000000-0008-0000-1200-00002D000000}"/>
              </a:ext>
            </a:extLst>
          </xdr:cNvPr>
          <xdr:cNvSpPr/>
        </xdr:nvSpPr>
        <xdr:spPr>
          <a:xfrm>
            <a:off x="1347469" y="186334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6" name="Graphic 1693">
            <a:extLst>
              <a:ext uri="{FF2B5EF4-FFF2-40B4-BE49-F238E27FC236}">
                <a16:creationId xmlns:a16="http://schemas.microsoft.com/office/drawing/2014/main" id="{00000000-0008-0000-1200-00002E000000}"/>
              </a:ext>
            </a:extLst>
          </xdr:cNvPr>
          <xdr:cNvSpPr/>
        </xdr:nvSpPr>
        <xdr:spPr>
          <a:xfrm>
            <a:off x="1009650" y="1825244"/>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7" name="Graphic 1694">
            <a:extLst>
              <a:ext uri="{FF2B5EF4-FFF2-40B4-BE49-F238E27FC236}">
                <a16:creationId xmlns:a16="http://schemas.microsoft.com/office/drawing/2014/main" id="{00000000-0008-0000-1200-00002F000000}"/>
              </a:ext>
            </a:extLst>
          </xdr:cNvPr>
          <xdr:cNvSpPr/>
        </xdr:nvSpPr>
        <xdr:spPr>
          <a:xfrm>
            <a:off x="1360169" y="2270379"/>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5"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8" name="Image 1695">
            <a:extLst>
              <a:ext uri="{FF2B5EF4-FFF2-40B4-BE49-F238E27FC236}">
                <a16:creationId xmlns:a16="http://schemas.microsoft.com/office/drawing/2014/main" id="{00000000-0008-0000-1200-000030000000}"/>
              </a:ext>
            </a:extLst>
          </xdr:cNvPr>
          <xdr:cNvPicPr/>
        </xdr:nvPicPr>
        <xdr:blipFill>
          <a:blip xmlns:r="http://schemas.openxmlformats.org/officeDocument/2006/relationships" r:embed="rId5" cstate="print"/>
          <a:stretch>
            <a:fillRect/>
          </a:stretch>
        </xdr:blipFill>
        <xdr:spPr>
          <a:xfrm>
            <a:off x="1347469" y="2244979"/>
            <a:ext cx="90805" cy="90804"/>
          </a:xfrm>
          <a:prstGeom prst="rect">
            <a:avLst/>
          </a:prstGeom>
        </xdr:spPr>
      </xdr:pic>
      <xdr:sp macro="" textlink="">
        <xdr:nvSpPr>
          <xdr:cNvPr id="49" name="Graphic 1696">
            <a:extLst>
              <a:ext uri="{FF2B5EF4-FFF2-40B4-BE49-F238E27FC236}">
                <a16:creationId xmlns:a16="http://schemas.microsoft.com/office/drawing/2014/main" id="{00000000-0008-0000-1200-000031000000}"/>
              </a:ext>
            </a:extLst>
          </xdr:cNvPr>
          <xdr:cNvSpPr/>
        </xdr:nvSpPr>
        <xdr:spPr>
          <a:xfrm>
            <a:off x="1347469" y="2244979"/>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5" y="45465"/>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0" name="Graphic 1697">
            <a:extLst>
              <a:ext uri="{FF2B5EF4-FFF2-40B4-BE49-F238E27FC236}">
                <a16:creationId xmlns:a16="http://schemas.microsoft.com/office/drawing/2014/main" id="{00000000-0008-0000-1200-000032000000}"/>
              </a:ext>
            </a:extLst>
          </xdr:cNvPr>
          <xdr:cNvSpPr/>
        </xdr:nvSpPr>
        <xdr:spPr>
          <a:xfrm>
            <a:off x="1009650" y="2206879"/>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1" name="Graphic 1698">
            <a:extLst>
              <a:ext uri="{FF2B5EF4-FFF2-40B4-BE49-F238E27FC236}">
                <a16:creationId xmlns:a16="http://schemas.microsoft.com/office/drawing/2014/main" id="{00000000-0008-0000-1200-000033000000}"/>
              </a:ext>
            </a:extLst>
          </xdr:cNvPr>
          <xdr:cNvSpPr/>
        </xdr:nvSpPr>
        <xdr:spPr>
          <a:xfrm>
            <a:off x="1360169" y="274599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2" name="Image 1699">
            <a:extLst>
              <a:ext uri="{FF2B5EF4-FFF2-40B4-BE49-F238E27FC236}">
                <a16:creationId xmlns:a16="http://schemas.microsoft.com/office/drawing/2014/main" id="{00000000-0008-0000-1200-000034000000}"/>
              </a:ext>
            </a:extLst>
          </xdr:cNvPr>
          <xdr:cNvPicPr/>
        </xdr:nvPicPr>
        <xdr:blipFill>
          <a:blip xmlns:r="http://schemas.openxmlformats.org/officeDocument/2006/relationships" r:embed="rId5" cstate="print"/>
          <a:stretch>
            <a:fillRect/>
          </a:stretch>
        </xdr:blipFill>
        <xdr:spPr>
          <a:xfrm>
            <a:off x="1347469" y="2720594"/>
            <a:ext cx="90805" cy="90804"/>
          </a:xfrm>
          <a:prstGeom prst="rect">
            <a:avLst/>
          </a:prstGeom>
        </xdr:spPr>
      </xdr:pic>
      <xdr:sp macro="" textlink="">
        <xdr:nvSpPr>
          <xdr:cNvPr id="53" name="Graphic 1700">
            <a:extLst>
              <a:ext uri="{FF2B5EF4-FFF2-40B4-BE49-F238E27FC236}">
                <a16:creationId xmlns:a16="http://schemas.microsoft.com/office/drawing/2014/main" id="{00000000-0008-0000-1200-000035000000}"/>
              </a:ext>
            </a:extLst>
          </xdr:cNvPr>
          <xdr:cNvSpPr/>
        </xdr:nvSpPr>
        <xdr:spPr>
          <a:xfrm>
            <a:off x="1347469" y="272059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4" name="Graphic 1701">
            <a:extLst>
              <a:ext uri="{FF2B5EF4-FFF2-40B4-BE49-F238E27FC236}">
                <a16:creationId xmlns:a16="http://schemas.microsoft.com/office/drawing/2014/main" id="{00000000-0008-0000-1200-000036000000}"/>
              </a:ext>
            </a:extLst>
          </xdr:cNvPr>
          <xdr:cNvSpPr/>
        </xdr:nvSpPr>
        <xdr:spPr>
          <a:xfrm>
            <a:off x="1693545" y="188874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55" name="Image 1702">
            <a:extLst>
              <a:ext uri="{FF2B5EF4-FFF2-40B4-BE49-F238E27FC236}">
                <a16:creationId xmlns:a16="http://schemas.microsoft.com/office/drawing/2014/main" id="{00000000-0008-0000-1200-000037000000}"/>
              </a:ext>
            </a:extLst>
          </xdr:cNvPr>
          <xdr:cNvPicPr/>
        </xdr:nvPicPr>
        <xdr:blipFill>
          <a:blip xmlns:r="http://schemas.openxmlformats.org/officeDocument/2006/relationships" r:embed="rId6" cstate="print"/>
          <a:stretch>
            <a:fillRect/>
          </a:stretch>
        </xdr:blipFill>
        <xdr:spPr>
          <a:xfrm>
            <a:off x="1680845" y="1863344"/>
            <a:ext cx="90805" cy="90804"/>
          </a:xfrm>
          <a:prstGeom prst="rect">
            <a:avLst/>
          </a:prstGeom>
        </xdr:spPr>
      </xdr:pic>
      <xdr:sp macro="" textlink="">
        <xdr:nvSpPr>
          <xdr:cNvPr id="56" name="Graphic 1703">
            <a:extLst>
              <a:ext uri="{FF2B5EF4-FFF2-40B4-BE49-F238E27FC236}">
                <a16:creationId xmlns:a16="http://schemas.microsoft.com/office/drawing/2014/main" id="{00000000-0008-0000-1200-000038000000}"/>
              </a:ext>
            </a:extLst>
          </xdr:cNvPr>
          <xdr:cNvSpPr/>
        </xdr:nvSpPr>
        <xdr:spPr>
          <a:xfrm>
            <a:off x="1680845" y="186334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57" name="Graphic 1704">
            <a:extLst>
              <a:ext uri="{FF2B5EF4-FFF2-40B4-BE49-F238E27FC236}">
                <a16:creationId xmlns:a16="http://schemas.microsoft.com/office/drawing/2014/main" id="{00000000-0008-0000-1200-000039000000}"/>
              </a:ext>
            </a:extLst>
          </xdr:cNvPr>
          <xdr:cNvSpPr/>
        </xdr:nvSpPr>
        <xdr:spPr>
          <a:xfrm>
            <a:off x="1809750" y="1815719"/>
            <a:ext cx="390525" cy="323850"/>
          </a:xfrm>
          <a:custGeom>
            <a:avLst/>
            <a:gdLst/>
            <a:ahLst/>
            <a:cxnLst/>
            <a:rect l="l" t="t" r="r" b="b"/>
            <a:pathLst>
              <a:path w="390525" h="323850">
                <a:moveTo>
                  <a:pt x="390525" y="0"/>
                </a:moveTo>
                <a:lnTo>
                  <a:pt x="0" y="0"/>
                </a:lnTo>
                <a:lnTo>
                  <a:pt x="0" y="323850"/>
                </a:lnTo>
                <a:lnTo>
                  <a:pt x="390525" y="323850"/>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8" name="Graphic 1705">
            <a:extLst>
              <a:ext uri="{FF2B5EF4-FFF2-40B4-BE49-F238E27FC236}">
                <a16:creationId xmlns:a16="http://schemas.microsoft.com/office/drawing/2014/main" id="{00000000-0008-0000-1200-00003A000000}"/>
              </a:ext>
            </a:extLst>
          </xdr:cNvPr>
          <xdr:cNvSpPr/>
        </xdr:nvSpPr>
        <xdr:spPr>
          <a:xfrm>
            <a:off x="1696085" y="1935098"/>
            <a:ext cx="76200" cy="1118870"/>
          </a:xfrm>
          <a:custGeom>
            <a:avLst/>
            <a:gdLst/>
            <a:ahLst/>
            <a:cxnLst/>
            <a:rect l="l" t="t" r="r" b="b"/>
            <a:pathLst>
              <a:path w="76200" h="1118870">
                <a:moveTo>
                  <a:pt x="31742" y="1042670"/>
                </a:moveTo>
                <a:lnTo>
                  <a:pt x="0" y="1042670"/>
                </a:lnTo>
                <a:lnTo>
                  <a:pt x="38100" y="1118870"/>
                </a:lnTo>
                <a:lnTo>
                  <a:pt x="69850" y="1055370"/>
                </a:lnTo>
                <a:lnTo>
                  <a:pt x="31750" y="1055370"/>
                </a:lnTo>
                <a:lnTo>
                  <a:pt x="31742" y="1042670"/>
                </a:lnTo>
                <a:close/>
              </a:path>
              <a:path w="76200" h="1118870">
                <a:moveTo>
                  <a:pt x="43814" y="0"/>
                </a:moveTo>
                <a:lnTo>
                  <a:pt x="31114" y="0"/>
                </a:lnTo>
                <a:lnTo>
                  <a:pt x="31750" y="1055370"/>
                </a:lnTo>
                <a:lnTo>
                  <a:pt x="44450" y="1055370"/>
                </a:lnTo>
                <a:lnTo>
                  <a:pt x="43814" y="0"/>
                </a:lnTo>
                <a:close/>
              </a:path>
              <a:path w="76200" h="1118870">
                <a:moveTo>
                  <a:pt x="76200" y="1042670"/>
                </a:moveTo>
                <a:lnTo>
                  <a:pt x="44442" y="1042670"/>
                </a:lnTo>
                <a:lnTo>
                  <a:pt x="44450" y="1055370"/>
                </a:lnTo>
                <a:lnTo>
                  <a:pt x="69850" y="1055370"/>
                </a:lnTo>
                <a:lnTo>
                  <a:pt x="76200" y="104267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59" name="Graphic 1706">
            <a:extLst>
              <a:ext uri="{FF2B5EF4-FFF2-40B4-BE49-F238E27FC236}">
                <a16:creationId xmlns:a16="http://schemas.microsoft.com/office/drawing/2014/main" id="{00000000-0008-0000-1200-00003B000000}"/>
              </a:ext>
            </a:extLst>
          </xdr:cNvPr>
          <xdr:cNvSpPr/>
        </xdr:nvSpPr>
        <xdr:spPr>
          <a:xfrm>
            <a:off x="1419225" y="1916048"/>
            <a:ext cx="280670" cy="1270"/>
          </a:xfrm>
          <a:custGeom>
            <a:avLst/>
            <a:gdLst/>
            <a:ahLst/>
            <a:cxnLst/>
            <a:rect l="l" t="t" r="r" b="b"/>
            <a:pathLst>
              <a:path w="280670">
                <a:moveTo>
                  <a:pt x="0" y="0"/>
                </a:moveTo>
                <a:lnTo>
                  <a:pt x="280669" y="0"/>
                </a:lnTo>
              </a:path>
            </a:pathLst>
          </a:custGeom>
          <a:ln w="127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60" name="Textbox 1707">
            <a:extLst>
              <a:ext uri="{FF2B5EF4-FFF2-40B4-BE49-F238E27FC236}">
                <a16:creationId xmlns:a16="http://schemas.microsoft.com/office/drawing/2014/main" id="{00000000-0008-0000-1200-00003C000000}"/>
              </a:ext>
            </a:extLst>
          </xdr:cNvPr>
          <xdr:cNvSpPr txBox="1"/>
        </xdr:nvSpPr>
        <xdr:spPr>
          <a:xfrm>
            <a:off x="1101344" y="0"/>
            <a:ext cx="8636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61" name="Textbox 1708">
            <a:extLst>
              <a:ext uri="{FF2B5EF4-FFF2-40B4-BE49-F238E27FC236}">
                <a16:creationId xmlns:a16="http://schemas.microsoft.com/office/drawing/2014/main" id="{00000000-0008-0000-1200-00003D000000}"/>
              </a:ext>
            </a:extLst>
          </xdr:cNvPr>
          <xdr:cNvSpPr txBox="1"/>
        </xdr:nvSpPr>
        <xdr:spPr>
          <a:xfrm>
            <a:off x="1110488" y="422401"/>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62" name="Textbox 1709">
            <a:extLst>
              <a:ext uri="{FF2B5EF4-FFF2-40B4-BE49-F238E27FC236}">
                <a16:creationId xmlns:a16="http://schemas.microsoft.com/office/drawing/2014/main" id="{00000000-0008-0000-1200-00003E000000}"/>
              </a:ext>
            </a:extLst>
          </xdr:cNvPr>
          <xdr:cNvSpPr txBox="1"/>
        </xdr:nvSpPr>
        <xdr:spPr>
          <a:xfrm>
            <a:off x="186994" y="1441958"/>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63" name="Textbox 1710">
            <a:extLst>
              <a:ext uri="{FF2B5EF4-FFF2-40B4-BE49-F238E27FC236}">
                <a16:creationId xmlns:a16="http://schemas.microsoft.com/office/drawing/2014/main" id="{00000000-0008-0000-1200-00003F000000}"/>
              </a:ext>
            </a:extLst>
          </xdr:cNvPr>
          <xdr:cNvSpPr txBox="1"/>
        </xdr:nvSpPr>
        <xdr:spPr>
          <a:xfrm>
            <a:off x="2564764" y="1441958"/>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64" name="Textbox 1711">
            <a:extLst>
              <a:ext uri="{FF2B5EF4-FFF2-40B4-BE49-F238E27FC236}">
                <a16:creationId xmlns:a16="http://schemas.microsoft.com/office/drawing/2014/main" id="{00000000-0008-0000-1200-000040000000}"/>
              </a:ext>
            </a:extLst>
          </xdr:cNvPr>
          <xdr:cNvSpPr txBox="1"/>
        </xdr:nvSpPr>
        <xdr:spPr>
          <a:xfrm>
            <a:off x="1101344" y="1899157"/>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65" name="Textbox 1712">
            <a:extLst>
              <a:ext uri="{FF2B5EF4-FFF2-40B4-BE49-F238E27FC236}">
                <a16:creationId xmlns:a16="http://schemas.microsoft.com/office/drawing/2014/main" id="{00000000-0008-0000-1200-000041000000}"/>
              </a:ext>
            </a:extLst>
          </xdr:cNvPr>
          <xdr:cNvSpPr txBox="1"/>
        </xdr:nvSpPr>
        <xdr:spPr>
          <a:xfrm>
            <a:off x="1901825" y="1888489"/>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66" name="Textbox 1713">
            <a:extLst>
              <a:ext uri="{FF2B5EF4-FFF2-40B4-BE49-F238E27FC236}">
                <a16:creationId xmlns:a16="http://schemas.microsoft.com/office/drawing/2014/main" id="{00000000-0008-0000-1200-000042000000}"/>
              </a:ext>
            </a:extLst>
          </xdr:cNvPr>
          <xdr:cNvSpPr txBox="1"/>
        </xdr:nvSpPr>
        <xdr:spPr>
          <a:xfrm>
            <a:off x="1101344" y="2280539"/>
            <a:ext cx="8953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67" name="Textbox 1714">
            <a:extLst>
              <a:ext uri="{FF2B5EF4-FFF2-40B4-BE49-F238E27FC236}">
                <a16:creationId xmlns:a16="http://schemas.microsoft.com/office/drawing/2014/main" id="{00000000-0008-0000-1200-000043000000}"/>
              </a:ext>
            </a:extLst>
          </xdr:cNvPr>
          <xdr:cNvSpPr txBox="1"/>
        </xdr:nvSpPr>
        <xdr:spPr>
          <a:xfrm>
            <a:off x="1110488" y="2993770"/>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8</xdr:col>
      <xdr:colOff>396240</xdr:colOff>
      <xdr:row>34</xdr:row>
      <xdr:rowOff>144781</xdr:rowOff>
    </xdr:from>
    <xdr:to>
      <xdr:col>13</xdr:col>
      <xdr:colOff>373380</xdr:colOff>
      <xdr:row>46</xdr:row>
      <xdr:rowOff>1</xdr:rowOff>
    </xdr:to>
    <xdr:grpSp>
      <xdr:nvGrpSpPr>
        <xdr:cNvPr id="68" name="Group 67">
          <a:extLst>
            <a:ext uri="{FF2B5EF4-FFF2-40B4-BE49-F238E27FC236}">
              <a16:creationId xmlns:a16="http://schemas.microsoft.com/office/drawing/2014/main" id="{00000000-0008-0000-1200-000044000000}"/>
            </a:ext>
          </a:extLst>
        </xdr:cNvPr>
        <xdr:cNvGrpSpPr>
          <a:grpSpLocks/>
        </xdr:cNvGrpSpPr>
      </xdr:nvGrpSpPr>
      <xdr:grpSpPr>
        <a:xfrm>
          <a:off x="3459480" y="6934201"/>
          <a:ext cx="1943100" cy="2049780"/>
          <a:chOff x="0" y="0"/>
          <a:chExt cx="3009900" cy="3358769"/>
        </a:xfrm>
      </xdr:grpSpPr>
      <xdr:sp macro="" textlink="">
        <xdr:nvSpPr>
          <xdr:cNvPr id="69" name="Graphic 1716">
            <a:extLst>
              <a:ext uri="{FF2B5EF4-FFF2-40B4-BE49-F238E27FC236}">
                <a16:creationId xmlns:a16="http://schemas.microsoft.com/office/drawing/2014/main" id="{00000000-0008-0000-1200-000045000000}"/>
              </a:ext>
            </a:extLst>
          </xdr:cNvPr>
          <xdr:cNvSpPr/>
        </xdr:nvSpPr>
        <xdr:spPr>
          <a:xfrm>
            <a:off x="418437" y="490190"/>
            <a:ext cx="2154555" cy="2433320"/>
          </a:xfrm>
          <a:custGeom>
            <a:avLst/>
            <a:gdLst/>
            <a:ahLst/>
            <a:cxnLst/>
            <a:rect l="l" t="t" r="r" b="b"/>
            <a:pathLst>
              <a:path w="2154555" h="2433320">
                <a:moveTo>
                  <a:pt x="1040157" y="23016"/>
                </a:moveTo>
                <a:lnTo>
                  <a:pt x="995288" y="7290"/>
                </a:lnTo>
                <a:lnTo>
                  <a:pt x="949646" y="0"/>
                </a:lnTo>
                <a:lnTo>
                  <a:pt x="904215" y="772"/>
                </a:lnTo>
                <a:lnTo>
                  <a:pt x="859983" y="9236"/>
                </a:lnTo>
                <a:lnTo>
                  <a:pt x="817934" y="25022"/>
                </a:lnTo>
                <a:lnTo>
                  <a:pt x="779055" y="47757"/>
                </a:lnTo>
                <a:lnTo>
                  <a:pt x="744330" y="77071"/>
                </a:lnTo>
                <a:lnTo>
                  <a:pt x="714746" y="112594"/>
                </a:lnTo>
                <a:lnTo>
                  <a:pt x="691288" y="153953"/>
                </a:lnTo>
                <a:lnTo>
                  <a:pt x="23014" y="1625502"/>
                </a:lnTo>
                <a:lnTo>
                  <a:pt x="7289" y="1670371"/>
                </a:lnTo>
                <a:lnTo>
                  <a:pt x="0" y="1716013"/>
                </a:lnTo>
                <a:lnTo>
                  <a:pt x="775" y="1761443"/>
                </a:lnTo>
                <a:lnTo>
                  <a:pt x="9246" y="1805676"/>
                </a:lnTo>
                <a:lnTo>
                  <a:pt x="25042" y="1847725"/>
                </a:lnTo>
                <a:lnTo>
                  <a:pt x="47793" y="1886604"/>
                </a:lnTo>
                <a:lnTo>
                  <a:pt x="77130" y="1921329"/>
                </a:lnTo>
                <a:lnTo>
                  <a:pt x="112681" y="1950913"/>
                </a:lnTo>
                <a:lnTo>
                  <a:pt x="154078" y="1974371"/>
                </a:lnTo>
                <a:lnTo>
                  <a:pt x="1113817" y="2410235"/>
                </a:lnTo>
                <a:lnTo>
                  <a:pt x="1158686" y="2425960"/>
                </a:lnTo>
                <a:lnTo>
                  <a:pt x="1204329" y="2433251"/>
                </a:lnTo>
                <a:lnTo>
                  <a:pt x="1249759" y="2432478"/>
                </a:lnTo>
                <a:lnTo>
                  <a:pt x="1293991" y="2424014"/>
                </a:lnTo>
                <a:lnTo>
                  <a:pt x="1336040" y="2408229"/>
                </a:lnTo>
                <a:lnTo>
                  <a:pt x="1374920" y="2385493"/>
                </a:lnTo>
                <a:lnTo>
                  <a:pt x="1409644" y="2356179"/>
                </a:lnTo>
                <a:lnTo>
                  <a:pt x="1439228" y="2320657"/>
                </a:lnTo>
                <a:lnTo>
                  <a:pt x="1462686" y="2279298"/>
                </a:lnTo>
                <a:lnTo>
                  <a:pt x="2130960" y="807749"/>
                </a:lnTo>
                <a:lnTo>
                  <a:pt x="2146685" y="762880"/>
                </a:lnTo>
                <a:lnTo>
                  <a:pt x="2153975" y="717237"/>
                </a:lnTo>
                <a:lnTo>
                  <a:pt x="2153199" y="671807"/>
                </a:lnTo>
                <a:lnTo>
                  <a:pt x="2144728" y="627574"/>
                </a:lnTo>
                <a:lnTo>
                  <a:pt x="2128932" y="585526"/>
                </a:lnTo>
                <a:lnTo>
                  <a:pt x="2106181" y="546646"/>
                </a:lnTo>
                <a:lnTo>
                  <a:pt x="2076845" y="511921"/>
                </a:lnTo>
                <a:lnTo>
                  <a:pt x="2041293" y="482337"/>
                </a:lnTo>
                <a:lnTo>
                  <a:pt x="1999896" y="458880"/>
                </a:lnTo>
                <a:lnTo>
                  <a:pt x="1040157" y="23016"/>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0" name="Graphic 1717">
            <a:extLst>
              <a:ext uri="{FF2B5EF4-FFF2-40B4-BE49-F238E27FC236}">
                <a16:creationId xmlns:a16="http://schemas.microsoft.com/office/drawing/2014/main" id="{00000000-0008-0000-1200-000046000000}"/>
              </a:ext>
            </a:extLst>
          </xdr:cNvPr>
          <xdr:cNvSpPr/>
        </xdr:nvSpPr>
        <xdr:spPr>
          <a:xfrm>
            <a:off x="0" y="1663319"/>
            <a:ext cx="3009900" cy="171450"/>
          </a:xfrm>
          <a:custGeom>
            <a:avLst/>
            <a:gdLst/>
            <a:ahLst/>
            <a:cxnLst/>
            <a:rect l="l" t="t" r="r" b="b"/>
            <a:pathLst>
              <a:path w="3009900" h="171450">
                <a:moveTo>
                  <a:pt x="638175" y="0"/>
                </a:moveTo>
                <a:lnTo>
                  <a:pt x="0" y="0"/>
                </a:lnTo>
              </a:path>
              <a:path w="3009900" h="171450">
                <a:moveTo>
                  <a:pt x="495300" y="85725"/>
                </a:moveTo>
                <a:lnTo>
                  <a:pt x="142875" y="85725"/>
                </a:lnTo>
              </a:path>
              <a:path w="3009900" h="171450">
                <a:moveTo>
                  <a:pt x="400050" y="171450"/>
                </a:moveTo>
                <a:lnTo>
                  <a:pt x="247650" y="171450"/>
                </a:lnTo>
              </a:path>
              <a:path w="3009900" h="171450">
                <a:moveTo>
                  <a:pt x="3009900" y="0"/>
                </a:moveTo>
                <a:lnTo>
                  <a:pt x="2371725" y="0"/>
                </a:lnTo>
              </a:path>
              <a:path w="3009900" h="171450">
                <a:moveTo>
                  <a:pt x="2867025" y="85725"/>
                </a:moveTo>
                <a:lnTo>
                  <a:pt x="2514600" y="85725"/>
                </a:lnTo>
              </a:path>
              <a:path w="3009900" h="171450">
                <a:moveTo>
                  <a:pt x="2771775" y="171450"/>
                </a:moveTo>
                <a:lnTo>
                  <a:pt x="2619375" y="17145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1" name="Graphic 1718">
            <a:extLst>
              <a:ext uri="{FF2B5EF4-FFF2-40B4-BE49-F238E27FC236}">
                <a16:creationId xmlns:a16="http://schemas.microsoft.com/office/drawing/2014/main" id="{00000000-0008-0000-1200-000047000000}"/>
              </a:ext>
            </a:extLst>
          </xdr:cNvPr>
          <xdr:cNvSpPr/>
        </xdr:nvSpPr>
        <xdr:spPr>
          <a:xfrm>
            <a:off x="190500" y="1368043"/>
            <a:ext cx="2676525" cy="238125"/>
          </a:xfrm>
          <a:custGeom>
            <a:avLst/>
            <a:gdLst/>
            <a:ahLst/>
            <a:cxnLst/>
            <a:rect l="l" t="t" r="r" b="b"/>
            <a:pathLst>
              <a:path w="2676525" h="238125">
                <a:moveTo>
                  <a:pt x="304800" y="0"/>
                </a:moveTo>
                <a:lnTo>
                  <a:pt x="0" y="0"/>
                </a:lnTo>
                <a:lnTo>
                  <a:pt x="0" y="238125"/>
                </a:lnTo>
                <a:lnTo>
                  <a:pt x="304800" y="238125"/>
                </a:lnTo>
                <a:lnTo>
                  <a:pt x="304800" y="0"/>
                </a:lnTo>
                <a:close/>
              </a:path>
              <a:path w="2676525" h="238125">
                <a:moveTo>
                  <a:pt x="2676525" y="0"/>
                </a:moveTo>
                <a:lnTo>
                  <a:pt x="2371725" y="0"/>
                </a:lnTo>
                <a:lnTo>
                  <a:pt x="2371725" y="238125"/>
                </a:lnTo>
                <a:lnTo>
                  <a:pt x="2676525" y="238125"/>
                </a:lnTo>
                <a:lnTo>
                  <a:pt x="2676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2" name="Graphic 1719">
            <a:extLst>
              <a:ext uri="{FF2B5EF4-FFF2-40B4-BE49-F238E27FC236}">
                <a16:creationId xmlns:a16="http://schemas.microsoft.com/office/drawing/2014/main" id="{00000000-0008-0000-1200-000048000000}"/>
              </a:ext>
            </a:extLst>
          </xdr:cNvPr>
          <xdr:cNvSpPr/>
        </xdr:nvSpPr>
        <xdr:spPr>
          <a:xfrm>
            <a:off x="857885" y="397129"/>
            <a:ext cx="1209040" cy="2676525"/>
          </a:xfrm>
          <a:custGeom>
            <a:avLst/>
            <a:gdLst/>
            <a:ahLst/>
            <a:cxnLst/>
            <a:rect l="l" t="t" r="r" b="b"/>
            <a:pathLst>
              <a:path w="1209040" h="2676525">
                <a:moveTo>
                  <a:pt x="1209039" y="0"/>
                </a:moveTo>
                <a:lnTo>
                  <a:pt x="0" y="267652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73" name="Graphic 1720">
            <a:extLst>
              <a:ext uri="{FF2B5EF4-FFF2-40B4-BE49-F238E27FC236}">
                <a16:creationId xmlns:a16="http://schemas.microsoft.com/office/drawing/2014/main" id="{00000000-0008-0000-1200-000049000000}"/>
              </a:ext>
            </a:extLst>
          </xdr:cNvPr>
          <xdr:cNvSpPr/>
        </xdr:nvSpPr>
        <xdr:spPr>
          <a:xfrm>
            <a:off x="2026920" y="365379"/>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4" name="Image 1721">
            <a:extLst>
              <a:ext uri="{FF2B5EF4-FFF2-40B4-BE49-F238E27FC236}">
                <a16:creationId xmlns:a16="http://schemas.microsoft.com/office/drawing/2014/main" id="{00000000-0008-0000-1200-00004A000000}"/>
              </a:ext>
            </a:extLst>
          </xdr:cNvPr>
          <xdr:cNvPicPr/>
        </xdr:nvPicPr>
        <xdr:blipFill>
          <a:blip xmlns:r="http://schemas.openxmlformats.org/officeDocument/2006/relationships" r:embed="rId5" cstate="print"/>
          <a:stretch>
            <a:fillRect/>
          </a:stretch>
        </xdr:blipFill>
        <xdr:spPr>
          <a:xfrm>
            <a:off x="2014220" y="339979"/>
            <a:ext cx="90804" cy="90804"/>
          </a:xfrm>
          <a:prstGeom prst="rect">
            <a:avLst/>
          </a:prstGeom>
        </xdr:spPr>
      </xdr:pic>
      <xdr:sp macro="" textlink="">
        <xdr:nvSpPr>
          <xdr:cNvPr id="75" name="Graphic 1722">
            <a:extLst>
              <a:ext uri="{FF2B5EF4-FFF2-40B4-BE49-F238E27FC236}">
                <a16:creationId xmlns:a16="http://schemas.microsoft.com/office/drawing/2014/main" id="{00000000-0008-0000-1200-00004B000000}"/>
              </a:ext>
            </a:extLst>
          </xdr:cNvPr>
          <xdr:cNvSpPr/>
        </xdr:nvSpPr>
        <xdr:spPr>
          <a:xfrm>
            <a:off x="2014220" y="339979"/>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6" name="Graphic 1723">
            <a:extLst>
              <a:ext uri="{FF2B5EF4-FFF2-40B4-BE49-F238E27FC236}">
                <a16:creationId xmlns:a16="http://schemas.microsoft.com/office/drawing/2014/main" id="{00000000-0008-0000-1200-00004C000000}"/>
              </a:ext>
            </a:extLst>
          </xdr:cNvPr>
          <xdr:cNvSpPr/>
        </xdr:nvSpPr>
        <xdr:spPr>
          <a:xfrm>
            <a:off x="2162175" y="397129"/>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7" name="Graphic 1724">
            <a:extLst>
              <a:ext uri="{FF2B5EF4-FFF2-40B4-BE49-F238E27FC236}">
                <a16:creationId xmlns:a16="http://schemas.microsoft.com/office/drawing/2014/main" id="{00000000-0008-0000-1200-00004D000000}"/>
              </a:ext>
            </a:extLst>
          </xdr:cNvPr>
          <xdr:cNvSpPr/>
        </xdr:nvSpPr>
        <xdr:spPr>
          <a:xfrm>
            <a:off x="1388744" y="179349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8" name="Image 1725">
            <a:extLst>
              <a:ext uri="{FF2B5EF4-FFF2-40B4-BE49-F238E27FC236}">
                <a16:creationId xmlns:a16="http://schemas.microsoft.com/office/drawing/2014/main" id="{00000000-0008-0000-1200-00004E000000}"/>
              </a:ext>
            </a:extLst>
          </xdr:cNvPr>
          <xdr:cNvPicPr/>
        </xdr:nvPicPr>
        <xdr:blipFill>
          <a:blip xmlns:r="http://schemas.openxmlformats.org/officeDocument/2006/relationships" r:embed="rId5" cstate="print"/>
          <a:stretch>
            <a:fillRect/>
          </a:stretch>
        </xdr:blipFill>
        <xdr:spPr>
          <a:xfrm>
            <a:off x="1376044" y="1768094"/>
            <a:ext cx="90804" cy="90804"/>
          </a:xfrm>
          <a:prstGeom prst="rect">
            <a:avLst/>
          </a:prstGeom>
        </xdr:spPr>
      </xdr:pic>
      <xdr:sp macro="" textlink="">
        <xdr:nvSpPr>
          <xdr:cNvPr id="79" name="Graphic 1726">
            <a:extLst>
              <a:ext uri="{FF2B5EF4-FFF2-40B4-BE49-F238E27FC236}">
                <a16:creationId xmlns:a16="http://schemas.microsoft.com/office/drawing/2014/main" id="{00000000-0008-0000-1200-00004F000000}"/>
              </a:ext>
            </a:extLst>
          </xdr:cNvPr>
          <xdr:cNvSpPr/>
        </xdr:nvSpPr>
        <xdr:spPr>
          <a:xfrm>
            <a:off x="1376044" y="1768094"/>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0" name="Graphic 1727">
            <a:extLst>
              <a:ext uri="{FF2B5EF4-FFF2-40B4-BE49-F238E27FC236}">
                <a16:creationId xmlns:a16="http://schemas.microsoft.com/office/drawing/2014/main" id="{00000000-0008-0000-1200-000050000000}"/>
              </a:ext>
            </a:extLst>
          </xdr:cNvPr>
          <xdr:cNvSpPr/>
        </xdr:nvSpPr>
        <xdr:spPr>
          <a:xfrm>
            <a:off x="990600" y="1696973"/>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1" name="Graphic 1728">
            <a:extLst>
              <a:ext uri="{FF2B5EF4-FFF2-40B4-BE49-F238E27FC236}">
                <a16:creationId xmlns:a16="http://schemas.microsoft.com/office/drawing/2014/main" id="{00000000-0008-0000-1200-000051000000}"/>
              </a:ext>
            </a:extLst>
          </xdr:cNvPr>
          <xdr:cNvSpPr/>
        </xdr:nvSpPr>
        <xdr:spPr>
          <a:xfrm>
            <a:off x="1198244" y="2203069"/>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82" name="Image 1729">
            <a:extLst>
              <a:ext uri="{FF2B5EF4-FFF2-40B4-BE49-F238E27FC236}">
                <a16:creationId xmlns:a16="http://schemas.microsoft.com/office/drawing/2014/main" id="{00000000-0008-0000-1200-000052000000}"/>
              </a:ext>
            </a:extLst>
          </xdr:cNvPr>
          <xdr:cNvPicPr/>
        </xdr:nvPicPr>
        <xdr:blipFill>
          <a:blip xmlns:r="http://schemas.openxmlformats.org/officeDocument/2006/relationships" r:embed="rId5" cstate="print"/>
          <a:stretch>
            <a:fillRect/>
          </a:stretch>
        </xdr:blipFill>
        <xdr:spPr>
          <a:xfrm>
            <a:off x="1185544" y="2177669"/>
            <a:ext cx="90804" cy="90804"/>
          </a:xfrm>
          <a:prstGeom prst="rect">
            <a:avLst/>
          </a:prstGeom>
        </xdr:spPr>
      </xdr:pic>
      <xdr:sp macro="" textlink="">
        <xdr:nvSpPr>
          <xdr:cNvPr id="83" name="Graphic 1730">
            <a:extLst>
              <a:ext uri="{FF2B5EF4-FFF2-40B4-BE49-F238E27FC236}">
                <a16:creationId xmlns:a16="http://schemas.microsoft.com/office/drawing/2014/main" id="{00000000-0008-0000-1200-000053000000}"/>
              </a:ext>
            </a:extLst>
          </xdr:cNvPr>
          <xdr:cNvSpPr/>
        </xdr:nvSpPr>
        <xdr:spPr>
          <a:xfrm>
            <a:off x="1185544" y="2177669"/>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4" name="Graphic 1731">
            <a:extLst>
              <a:ext uri="{FF2B5EF4-FFF2-40B4-BE49-F238E27FC236}">
                <a16:creationId xmlns:a16="http://schemas.microsoft.com/office/drawing/2014/main" id="{00000000-0008-0000-1200-000054000000}"/>
              </a:ext>
            </a:extLst>
          </xdr:cNvPr>
          <xdr:cNvSpPr/>
        </xdr:nvSpPr>
        <xdr:spPr>
          <a:xfrm>
            <a:off x="857885" y="2097023"/>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5" name="Graphic 1732">
            <a:extLst>
              <a:ext uri="{FF2B5EF4-FFF2-40B4-BE49-F238E27FC236}">
                <a16:creationId xmlns:a16="http://schemas.microsoft.com/office/drawing/2014/main" id="{00000000-0008-0000-1200-000055000000}"/>
              </a:ext>
            </a:extLst>
          </xdr:cNvPr>
          <xdr:cNvSpPr/>
        </xdr:nvSpPr>
        <xdr:spPr>
          <a:xfrm>
            <a:off x="998219" y="265074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86" name="Image 1733">
            <a:extLst>
              <a:ext uri="{FF2B5EF4-FFF2-40B4-BE49-F238E27FC236}">
                <a16:creationId xmlns:a16="http://schemas.microsoft.com/office/drawing/2014/main" id="{00000000-0008-0000-1200-000056000000}"/>
              </a:ext>
            </a:extLst>
          </xdr:cNvPr>
          <xdr:cNvPicPr/>
        </xdr:nvPicPr>
        <xdr:blipFill>
          <a:blip xmlns:r="http://schemas.openxmlformats.org/officeDocument/2006/relationships" r:embed="rId5" cstate="print"/>
          <a:stretch>
            <a:fillRect/>
          </a:stretch>
        </xdr:blipFill>
        <xdr:spPr>
          <a:xfrm>
            <a:off x="985519" y="2625344"/>
            <a:ext cx="90804" cy="90804"/>
          </a:xfrm>
          <a:prstGeom prst="rect">
            <a:avLst/>
          </a:prstGeom>
        </xdr:spPr>
      </xdr:pic>
      <xdr:sp macro="" textlink="">
        <xdr:nvSpPr>
          <xdr:cNvPr id="87" name="Graphic 1734">
            <a:extLst>
              <a:ext uri="{FF2B5EF4-FFF2-40B4-BE49-F238E27FC236}">
                <a16:creationId xmlns:a16="http://schemas.microsoft.com/office/drawing/2014/main" id="{00000000-0008-0000-1200-000057000000}"/>
              </a:ext>
            </a:extLst>
          </xdr:cNvPr>
          <xdr:cNvSpPr/>
        </xdr:nvSpPr>
        <xdr:spPr>
          <a:xfrm>
            <a:off x="985519" y="262534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8" name="Graphic 1735">
            <a:extLst>
              <a:ext uri="{FF2B5EF4-FFF2-40B4-BE49-F238E27FC236}">
                <a16:creationId xmlns:a16="http://schemas.microsoft.com/office/drawing/2014/main" id="{00000000-0008-0000-1200-000058000000}"/>
              </a:ext>
            </a:extLst>
          </xdr:cNvPr>
          <xdr:cNvSpPr/>
        </xdr:nvSpPr>
        <xdr:spPr>
          <a:xfrm>
            <a:off x="572134" y="2716148"/>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9" name="Graphic 1736">
            <a:extLst>
              <a:ext uri="{FF2B5EF4-FFF2-40B4-BE49-F238E27FC236}">
                <a16:creationId xmlns:a16="http://schemas.microsoft.com/office/drawing/2014/main" id="{00000000-0008-0000-1200-000059000000}"/>
              </a:ext>
            </a:extLst>
          </xdr:cNvPr>
          <xdr:cNvSpPr/>
        </xdr:nvSpPr>
        <xdr:spPr>
          <a:xfrm>
            <a:off x="1703070" y="1803019"/>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0" name="Image 1737">
            <a:extLst>
              <a:ext uri="{FF2B5EF4-FFF2-40B4-BE49-F238E27FC236}">
                <a16:creationId xmlns:a16="http://schemas.microsoft.com/office/drawing/2014/main" id="{00000000-0008-0000-1200-00005A000000}"/>
              </a:ext>
            </a:extLst>
          </xdr:cNvPr>
          <xdr:cNvPicPr/>
        </xdr:nvPicPr>
        <xdr:blipFill>
          <a:blip xmlns:r="http://schemas.openxmlformats.org/officeDocument/2006/relationships" r:embed="rId7" cstate="print"/>
          <a:stretch>
            <a:fillRect/>
          </a:stretch>
        </xdr:blipFill>
        <xdr:spPr>
          <a:xfrm>
            <a:off x="1690370" y="1777619"/>
            <a:ext cx="90804" cy="90804"/>
          </a:xfrm>
          <a:prstGeom prst="rect">
            <a:avLst/>
          </a:prstGeom>
        </xdr:spPr>
      </xdr:pic>
      <xdr:sp macro="" textlink="">
        <xdr:nvSpPr>
          <xdr:cNvPr id="91" name="Graphic 1738">
            <a:extLst>
              <a:ext uri="{FF2B5EF4-FFF2-40B4-BE49-F238E27FC236}">
                <a16:creationId xmlns:a16="http://schemas.microsoft.com/office/drawing/2014/main" id="{00000000-0008-0000-1200-00005B000000}"/>
              </a:ext>
            </a:extLst>
          </xdr:cNvPr>
          <xdr:cNvSpPr/>
        </xdr:nvSpPr>
        <xdr:spPr>
          <a:xfrm>
            <a:off x="1690370" y="1777619"/>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2" name="Graphic 1739">
            <a:extLst>
              <a:ext uri="{FF2B5EF4-FFF2-40B4-BE49-F238E27FC236}">
                <a16:creationId xmlns:a16="http://schemas.microsoft.com/office/drawing/2014/main" id="{00000000-0008-0000-1200-00005C000000}"/>
              </a:ext>
            </a:extLst>
          </xdr:cNvPr>
          <xdr:cNvSpPr/>
        </xdr:nvSpPr>
        <xdr:spPr>
          <a:xfrm>
            <a:off x="1712595" y="2203069"/>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3" name="Image 1740">
            <a:extLst>
              <a:ext uri="{FF2B5EF4-FFF2-40B4-BE49-F238E27FC236}">
                <a16:creationId xmlns:a16="http://schemas.microsoft.com/office/drawing/2014/main" id="{00000000-0008-0000-1200-00005D000000}"/>
              </a:ext>
            </a:extLst>
          </xdr:cNvPr>
          <xdr:cNvPicPr/>
        </xdr:nvPicPr>
        <xdr:blipFill>
          <a:blip xmlns:r="http://schemas.openxmlformats.org/officeDocument/2006/relationships" r:embed="rId6" cstate="print"/>
          <a:stretch>
            <a:fillRect/>
          </a:stretch>
        </xdr:blipFill>
        <xdr:spPr>
          <a:xfrm>
            <a:off x="1699895" y="2177669"/>
            <a:ext cx="90804" cy="90804"/>
          </a:xfrm>
          <a:prstGeom prst="rect">
            <a:avLst/>
          </a:prstGeom>
        </xdr:spPr>
      </xdr:pic>
      <xdr:sp macro="" textlink="">
        <xdr:nvSpPr>
          <xdr:cNvPr id="94" name="Graphic 1741">
            <a:extLst>
              <a:ext uri="{FF2B5EF4-FFF2-40B4-BE49-F238E27FC236}">
                <a16:creationId xmlns:a16="http://schemas.microsoft.com/office/drawing/2014/main" id="{00000000-0008-0000-1200-00005E000000}"/>
              </a:ext>
            </a:extLst>
          </xdr:cNvPr>
          <xdr:cNvSpPr/>
        </xdr:nvSpPr>
        <xdr:spPr>
          <a:xfrm>
            <a:off x="1699895" y="2177669"/>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5" name="Graphic 1742">
            <a:extLst>
              <a:ext uri="{FF2B5EF4-FFF2-40B4-BE49-F238E27FC236}">
                <a16:creationId xmlns:a16="http://schemas.microsoft.com/office/drawing/2014/main" id="{00000000-0008-0000-1200-00005F000000}"/>
              </a:ext>
            </a:extLst>
          </xdr:cNvPr>
          <xdr:cNvSpPr/>
        </xdr:nvSpPr>
        <xdr:spPr>
          <a:xfrm>
            <a:off x="1457325" y="1691893"/>
            <a:ext cx="742950" cy="934085"/>
          </a:xfrm>
          <a:custGeom>
            <a:avLst/>
            <a:gdLst/>
            <a:ahLst/>
            <a:cxnLst/>
            <a:rect l="l" t="t" r="r" b="b"/>
            <a:pathLst>
              <a:path w="742950" h="934085">
                <a:moveTo>
                  <a:pt x="390525" y="610235"/>
                </a:moveTo>
                <a:lnTo>
                  <a:pt x="0" y="610235"/>
                </a:lnTo>
                <a:lnTo>
                  <a:pt x="0" y="934085"/>
                </a:lnTo>
                <a:lnTo>
                  <a:pt x="390525" y="934085"/>
                </a:lnTo>
                <a:lnTo>
                  <a:pt x="390525" y="610235"/>
                </a:lnTo>
                <a:close/>
              </a:path>
              <a:path w="742950" h="934085">
                <a:moveTo>
                  <a:pt x="742950" y="0"/>
                </a:moveTo>
                <a:lnTo>
                  <a:pt x="352425" y="0"/>
                </a:lnTo>
                <a:lnTo>
                  <a:pt x="352425" y="323850"/>
                </a:lnTo>
                <a:lnTo>
                  <a:pt x="742950" y="323850"/>
                </a:lnTo>
                <a:lnTo>
                  <a:pt x="7429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6" name="Graphic 1743">
            <a:extLst>
              <a:ext uri="{FF2B5EF4-FFF2-40B4-BE49-F238E27FC236}">
                <a16:creationId xmlns:a16="http://schemas.microsoft.com/office/drawing/2014/main" id="{00000000-0008-0000-1200-000060000000}"/>
              </a:ext>
            </a:extLst>
          </xdr:cNvPr>
          <xdr:cNvSpPr/>
        </xdr:nvSpPr>
        <xdr:spPr>
          <a:xfrm>
            <a:off x="1257300" y="1825244"/>
            <a:ext cx="485775" cy="400685"/>
          </a:xfrm>
          <a:custGeom>
            <a:avLst/>
            <a:gdLst/>
            <a:ahLst/>
            <a:cxnLst/>
            <a:rect l="l" t="t" r="r" b="b"/>
            <a:pathLst>
              <a:path w="485775" h="400685">
                <a:moveTo>
                  <a:pt x="161925" y="0"/>
                </a:moveTo>
                <a:lnTo>
                  <a:pt x="485775" y="0"/>
                </a:lnTo>
              </a:path>
              <a:path w="485775" h="400685">
                <a:moveTo>
                  <a:pt x="0" y="400685"/>
                </a:moveTo>
                <a:lnTo>
                  <a:pt x="466725" y="400685"/>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7" name="Graphic 1744">
            <a:extLst>
              <a:ext uri="{FF2B5EF4-FFF2-40B4-BE49-F238E27FC236}">
                <a16:creationId xmlns:a16="http://schemas.microsoft.com/office/drawing/2014/main" id="{00000000-0008-0000-1200-000061000000}"/>
              </a:ext>
            </a:extLst>
          </xdr:cNvPr>
          <xdr:cNvSpPr/>
        </xdr:nvSpPr>
        <xdr:spPr>
          <a:xfrm>
            <a:off x="1704975" y="34544"/>
            <a:ext cx="76200" cy="3324225"/>
          </a:xfrm>
          <a:custGeom>
            <a:avLst/>
            <a:gdLst/>
            <a:ahLst/>
            <a:cxnLst/>
            <a:rect l="l" t="t" r="r" b="b"/>
            <a:pathLst>
              <a:path w="76200" h="3324225">
                <a:moveTo>
                  <a:pt x="31750" y="3248025"/>
                </a:moveTo>
                <a:lnTo>
                  <a:pt x="0" y="3248025"/>
                </a:lnTo>
                <a:lnTo>
                  <a:pt x="38100" y="3324225"/>
                </a:lnTo>
                <a:lnTo>
                  <a:pt x="69850" y="3260725"/>
                </a:lnTo>
                <a:lnTo>
                  <a:pt x="31750" y="3260725"/>
                </a:lnTo>
                <a:lnTo>
                  <a:pt x="31750" y="3248025"/>
                </a:lnTo>
                <a:close/>
              </a:path>
              <a:path w="76200" h="3324225">
                <a:moveTo>
                  <a:pt x="44450" y="63500"/>
                </a:moveTo>
                <a:lnTo>
                  <a:pt x="31750" y="63500"/>
                </a:lnTo>
                <a:lnTo>
                  <a:pt x="31750" y="3260725"/>
                </a:lnTo>
                <a:lnTo>
                  <a:pt x="44450" y="3260725"/>
                </a:lnTo>
                <a:lnTo>
                  <a:pt x="44450" y="63500"/>
                </a:lnTo>
                <a:close/>
              </a:path>
              <a:path w="76200" h="3324225">
                <a:moveTo>
                  <a:pt x="76200" y="3248025"/>
                </a:moveTo>
                <a:lnTo>
                  <a:pt x="44450" y="3248025"/>
                </a:lnTo>
                <a:lnTo>
                  <a:pt x="44450" y="3260725"/>
                </a:lnTo>
                <a:lnTo>
                  <a:pt x="69850" y="3260725"/>
                </a:lnTo>
                <a:lnTo>
                  <a:pt x="76200" y="3248025"/>
                </a:lnTo>
                <a:close/>
              </a:path>
              <a:path w="76200" h="3324225">
                <a:moveTo>
                  <a:pt x="38100" y="0"/>
                </a:moveTo>
                <a:lnTo>
                  <a:pt x="0" y="76200"/>
                </a:lnTo>
                <a:lnTo>
                  <a:pt x="31750" y="76200"/>
                </a:lnTo>
                <a:lnTo>
                  <a:pt x="31750" y="63500"/>
                </a:lnTo>
                <a:lnTo>
                  <a:pt x="69850" y="63500"/>
                </a:lnTo>
                <a:lnTo>
                  <a:pt x="38100" y="0"/>
                </a:lnTo>
                <a:close/>
              </a:path>
              <a:path w="76200" h="3324225">
                <a:moveTo>
                  <a:pt x="69850" y="63500"/>
                </a:moveTo>
                <a:lnTo>
                  <a:pt x="44450" y="63500"/>
                </a:lnTo>
                <a:lnTo>
                  <a:pt x="44450" y="76200"/>
                </a:lnTo>
                <a:lnTo>
                  <a:pt x="76200" y="76200"/>
                </a:lnTo>
                <a:lnTo>
                  <a:pt x="69850" y="6350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98" name="Graphic 1745">
            <a:extLst>
              <a:ext uri="{FF2B5EF4-FFF2-40B4-BE49-F238E27FC236}">
                <a16:creationId xmlns:a16="http://schemas.microsoft.com/office/drawing/2014/main" id="{00000000-0008-0000-1200-000062000000}"/>
              </a:ext>
            </a:extLst>
          </xdr:cNvPr>
          <xdr:cNvSpPr/>
        </xdr:nvSpPr>
        <xdr:spPr>
          <a:xfrm>
            <a:off x="1543050" y="1396619"/>
            <a:ext cx="247650" cy="238125"/>
          </a:xfrm>
          <a:custGeom>
            <a:avLst/>
            <a:gdLst/>
            <a:ahLst/>
            <a:cxnLst/>
            <a:rect l="l" t="t" r="r" b="b"/>
            <a:pathLst>
              <a:path w="247650" h="238125">
                <a:moveTo>
                  <a:pt x="247650" y="0"/>
                </a:moveTo>
                <a:lnTo>
                  <a:pt x="0" y="0"/>
                </a:lnTo>
                <a:lnTo>
                  <a:pt x="0" y="238125"/>
                </a:lnTo>
                <a:lnTo>
                  <a:pt x="247650" y="238125"/>
                </a:lnTo>
                <a:lnTo>
                  <a:pt x="2476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9" name="Textbox 1746">
            <a:extLst>
              <a:ext uri="{FF2B5EF4-FFF2-40B4-BE49-F238E27FC236}">
                <a16:creationId xmlns:a16="http://schemas.microsoft.com/office/drawing/2014/main" id="{00000000-0008-0000-1200-000063000000}"/>
              </a:ext>
            </a:extLst>
          </xdr:cNvPr>
          <xdr:cNvSpPr txBox="1"/>
        </xdr:nvSpPr>
        <xdr:spPr>
          <a:xfrm>
            <a:off x="1468882" y="0"/>
            <a:ext cx="8636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b</a:t>
            </a:r>
            <a:endParaRPr lang="en-US" sz="1100">
              <a:effectLst/>
              <a:latin typeface="Carlito"/>
              <a:ea typeface="Carlito"/>
              <a:cs typeface="Carlito"/>
            </a:endParaRPr>
          </a:p>
        </xdr:txBody>
      </xdr:sp>
      <xdr:sp macro="" textlink="">
        <xdr:nvSpPr>
          <xdr:cNvPr id="100" name="Textbox 1747">
            <a:extLst>
              <a:ext uri="{FF2B5EF4-FFF2-40B4-BE49-F238E27FC236}">
                <a16:creationId xmlns:a16="http://schemas.microsoft.com/office/drawing/2014/main" id="{00000000-0008-0000-1200-000064000000}"/>
              </a:ext>
            </a:extLst>
          </xdr:cNvPr>
          <xdr:cNvSpPr txBox="1"/>
        </xdr:nvSpPr>
        <xdr:spPr>
          <a:xfrm>
            <a:off x="2255266" y="471169"/>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01" name="Textbox 1748">
            <a:extLst>
              <a:ext uri="{FF2B5EF4-FFF2-40B4-BE49-F238E27FC236}">
                <a16:creationId xmlns:a16="http://schemas.microsoft.com/office/drawing/2014/main" id="{00000000-0008-0000-1200-000065000000}"/>
              </a:ext>
            </a:extLst>
          </xdr:cNvPr>
          <xdr:cNvSpPr txBox="1"/>
        </xdr:nvSpPr>
        <xdr:spPr>
          <a:xfrm>
            <a:off x="282829" y="1441958"/>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102" name="Textbox 1749">
            <a:extLst>
              <a:ext uri="{FF2B5EF4-FFF2-40B4-BE49-F238E27FC236}">
                <a16:creationId xmlns:a16="http://schemas.microsoft.com/office/drawing/2014/main" id="{00000000-0008-0000-1200-000066000000}"/>
              </a:ext>
            </a:extLst>
          </xdr:cNvPr>
          <xdr:cNvSpPr txBox="1"/>
        </xdr:nvSpPr>
        <xdr:spPr>
          <a:xfrm>
            <a:off x="1633473" y="1469389"/>
            <a:ext cx="87630" cy="140335"/>
          </a:xfrm>
          <a:prstGeom prst="rect">
            <a:avLst/>
          </a:prstGeom>
        </xdr:spPr>
        <xdr:txBody>
          <a:bodyPr wrap="square" lIns="0" tIns="0" rIns="0" bIns="0" rtlCol="0">
            <a:noAutofit/>
          </a:bodyPr>
          <a:lstStyle/>
          <a:p>
            <a:pPr>
              <a:lnSpc>
                <a:spcPts val="1070"/>
              </a:lnSpc>
            </a:pPr>
            <a:r>
              <a:rPr lang="en-US" sz="1100" spc="-50">
                <a:solidFill>
                  <a:srgbClr val="FF0000"/>
                </a:solidFill>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103" name="Textbox 1750">
            <a:extLst>
              <a:ext uri="{FF2B5EF4-FFF2-40B4-BE49-F238E27FC236}">
                <a16:creationId xmlns:a16="http://schemas.microsoft.com/office/drawing/2014/main" id="{00000000-0008-0000-1200-000067000000}"/>
              </a:ext>
            </a:extLst>
          </xdr:cNvPr>
          <xdr:cNvSpPr txBox="1"/>
        </xdr:nvSpPr>
        <xdr:spPr>
          <a:xfrm>
            <a:off x="2718561" y="1441958"/>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104" name="Textbox 1751">
            <a:extLst>
              <a:ext uri="{FF2B5EF4-FFF2-40B4-BE49-F238E27FC236}">
                <a16:creationId xmlns:a16="http://schemas.microsoft.com/office/drawing/2014/main" id="{00000000-0008-0000-1200-000068000000}"/>
              </a:ext>
            </a:extLst>
          </xdr:cNvPr>
          <xdr:cNvSpPr txBox="1"/>
        </xdr:nvSpPr>
        <xdr:spPr>
          <a:xfrm>
            <a:off x="1082928" y="1769617"/>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05" name="Textbox 1752">
            <a:extLst>
              <a:ext uri="{FF2B5EF4-FFF2-40B4-BE49-F238E27FC236}">
                <a16:creationId xmlns:a16="http://schemas.microsoft.com/office/drawing/2014/main" id="{00000000-0008-0000-1200-000069000000}"/>
              </a:ext>
            </a:extLst>
          </xdr:cNvPr>
          <xdr:cNvSpPr txBox="1"/>
        </xdr:nvSpPr>
        <xdr:spPr>
          <a:xfrm>
            <a:off x="1901698" y="1765045"/>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06" name="Textbox 1753">
            <a:extLst>
              <a:ext uri="{FF2B5EF4-FFF2-40B4-BE49-F238E27FC236}">
                <a16:creationId xmlns:a16="http://schemas.microsoft.com/office/drawing/2014/main" id="{00000000-0008-0000-1200-00006A000000}"/>
              </a:ext>
            </a:extLst>
          </xdr:cNvPr>
          <xdr:cNvSpPr txBox="1"/>
        </xdr:nvSpPr>
        <xdr:spPr>
          <a:xfrm>
            <a:off x="950341" y="2170810"/>
            <a:ext cx="8953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107" name="Textbox 1754">
            <a:extLst>
              <a:ext uri="{FF2B5EF4-FFF2-40B4-BE49-F238E27FC236}">
                <a16:creationId xmlns:a16="http://schemas.microsoft.com/office/drawing/2014/main" id="{00000000-0008-0000-1200-00006B000000}"/>
              </a:ext>
            </a:extLst>
          </xdr:cNvPr>
          <xdr:cNvSpPr txBox="1"/>
        </xdr:nvSpPr>
        <xdr:spPr>
          <a:xfrm>
            <a:off x="1549653" y="2376551"/>
            <a:ext cx="133985"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B</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08" name="Textbox 1755">
            <a:extLst>
              <a:ext uri="{FF2B5EF4-FFF2-40B4-BE49-F238E27FC236}">
                <a16:creationId xmlns:a16="http://schemas.microsoft.com/office/drawing/2014/main" id="{00000000-0008-0000-1200-00006C000000}"/>
              </a:ext>
            </a:extLst>
          </xdr:cNvPr>
          <xdr:cNvSpPr txBox="1"/>
        </xdr:nvSpPr>
        <xdr:spPr>
          <a:xfrm>
            <a:off x="663829" y="2789554"/>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11</xdr:col>
      <xdr:colOff>335280</xdr:colOff>
      <xdr:row>22</xdr:row>
      <xdr:rowOff>167640</xdr:rowOff>
    </xdr:from>
    <xdr:to>
      <xdr:col>16</xdr:col>
      <xdr:colOff>99060</xdr:colOff>
      <xdr:row>32</xdr:row>
      <xdr:rowOff>15240</xdr:rowOff>
    </xdr:to>
    <xdr:grpSp>
      <xdr:nvGrpSpPr>
        <xdr:cNvPr id="109" name="Group 108">
          <a:extLst>
            <a:ext uri="{FF2B5EF4-FFF2-40B4-BE49-F238E27FC236}">
              <a16:creationId xmlns:a16="http://schemas.microsoft.com/office/drawing/2014/main" id="{00000000-0008-0000-1200-00006D000000}"/>
            </a:ext>
          </a:extLst>
        </xdr:cNvPr>
        <xdr:cNvGrpSpPr>
          <a:grpSpLocks/>
        </xdr:cNvGrpSpPr>
      </xdr:nvGrpSpPr>
      <xdr:grpSpPr>
        <a:xfrm>
          <a:off x="4625340" y="4671060"/>
          <a:ext cx="1577340" cy="1767840"/>
          <a:chOff x="0" y="0"/>
          <a:chExt cx="2857500" cy="3161030"/>
        </a:xfrm>
      </xdr:grpSpPr>
      <xdr:sp macro="" textlink="">
        <xdr:nvSpPr>
          <xdr:cNvPr id="110" name="Graphic 1782">
            <a:extLst>
              <a:ext uri="{FF2B5EF4-FFF2-40B4-BE49-F238E27FC236}">
                <a16:creationId xmlns:a16="http://schemas.microsoft.com/office/drawing/2014/main" id="{00000000-0008-0000-1200-00006E000000}"/>
              </a:ext>
            </a:extLst>
          </xdr:cNvPr>
          <xdr:cNvSpPr/>
        </xdr:nvSpPr>
        <xdr:spPr>
          <a:xfrm>
            <a:off x="638175" y="685800"/>
            <a:ext cx="1581150" cy="2143125"/>
          </a:xfrm>
          <a:custGeom>
            <a:avLst/>
            <a:gdLst/>
            <a:ahLst/>
            <a:cxnLst/>
            <a:rect l="l" t="t" r="r" b="b"/>
            <a:pathLst>
              <a:path w="1581150" h="2143125">
                <a:moveTo>
                  <a:pt x="263525" y="0"/>
                </a:moveTo>
                <a:lnTo>
                  <a:pt x="216155" y="4245"/>
                </a:lnTo>
                <a:lnTo>
                  <a:pt x="171572" y="16486"/>
                </a:lnTo>
                <a:lnTo>
                  <a:pt x="130518" y="35978"/>
                </a:lnTo>
                <a:lnTo>
                  <a:pt x="93738" y="61977"/>
                </a:lnTo>
                <a:lnTo>
                  <a:pt x="61977" y="93738"/>
                </a:lnTo>
                <a:lnTo>
                  <a:pt x="35978" y="130518"/>
                </a:lnTo>
                <a:lnTo>
                  <a:pt x="16486" y="171572"/>
                </a:lnTo>
                <a:lnTo>
                  <a:pt x="4245" y="216155"/>
                </a:lnTo>
                <a:lnTo>
                  <a:pt x="0" y="263525"/>
                </a:lnTo>
                <a:lnTo>
                  <a:pt x="0" y="1879600"/>
                </a:lnTo>
                <a:lnTo>
                  <a:pt x="4245" y="1926965"/>
                </a:lnTo>
                <a:lnTo>
                  <a:pt x="16486" y="1971547"/>
                </a:lnTo>
                <a:lnTo>
                  <a:pt x="35978" y="2012600"/>
                </a:lnTo>
                <a:lnTo>
                  <a:pt x="61977" y="2049381"/>
                </a:lnTo>
                <a:lnTo>
                  <a:pt x="93738" y="2081143"/>
                </a:lnTo>
                <a:lnTo>
                  <a:pt x="130518" y="2107143"/>
                </a:lnTo>
                <a:lnTo>
                  <a:pt x="171572" y="2126636"/>
                </a:lnTo>
                <a:lnTo>
                  <a:pt x="216155" y="2138878"/>
                </a:lnTo>
                <a:lnTo>
                  <a:pt x="263525" y="2143125"/>
                </a:lnTo>
                <a:lnTo>
                  <a:pt x="1317625" y="2143125"/>
                </a:lnTo>
                <a:lnTo>
                  <a:pt x="1364994" y="2138878"/>
                </a:lnTo>
                <a:lnTo>
                  <a:pt x="1409577" y="2126636"/>
                </a:lnTo>
                <a:lnTo>
                  <a:pt x="1450631" y="2107143"/>
                </a:lnTo>
                <a:lnTo>
                  <a:pt x="1487411" y="2081143"/>
                </a:lnTo>
                <a:lnTo>
                  <a:pt x="1519172" y="2049381"/>
                </a:lnTo>
                <a:lnTo>
                  <a:pt x="1545171" y="2012600"/>
                </a:lnTo>
                <a:lnTo>
                  <a:pt x="1564663" y="1971547"/>
                </a:lnTo>
                <a:lnTo>
                  <a:pt x="1576904" y="1926965"/>
                </a:lnTo>
                <a:lnTo>
                  <a:pt x="1581150" y="1879600"/>
                </a:lnTo>
                <a:lnTo>
                  <a:pt x="1581150" y="263525"/>
                </a:lnTo>
                <a:lnTo>
                  <a:pt x="1576904" y="216155"/>
                </a:lnTo>
                <a:lnTo>
                  <a:pt x="1564663" y="171572"/>
                </a:lnTo>
                <a:lnTo>
                  <a:pt x="1545171" y="130518"/>
                </a:lnTo>
                <a:lnTo>
                  <a:pt x="1519172" y="93738"/>
                </a:lnTo>
                <a:lnTo>
                  <a:pt x="1487411" y="61977"/>
                </a:lnTo>
                <a:lnTo>
                  <a:pt x="1450631" y="35978"/>
                </a:lnTo>
                <a:lnTo>
                  <a:pt x="1409577" y="16486"/>
                </a:lnTo>
                <a:lnTo>
                  <a:pt x="1364994" y="4245"/>
                </a:lnTo>
                <a:lnTo>
                  <a:pt x="1317625" y="0"/>
                </a:lnTo>
                <a:lnTo>
                  <a:pt x="263525" y="0"/>
                </a:lnTo>
                <a:close/>
              </a:path>
            </a:pathLst>
          </a:custGeom>
          <a:ln w="1904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1" name="Graphic 1783">
            <a:extLst>
              <a:ext uri="{FF2B5EF4-FFF2-40B4-BE49-F238E27FC236}">
                <a16:creationId xmlns:a16="http://schemas.microsoft.com/office/drawing/2014/main" id="{00000000-0008-0000-1200-00006F000000}"/>
              </a:ext>
            </a:extLst>
          </xdr:cNvPr>
          <xdr:cNvSpPr/>
        </xdr:nvSpPr>
        <xdr:spPr>
          <a:xfrm>
            <a:off x="0" y="1714500"/>
            <a:ext cx="2857500" cy="171450"/>
          </a:xfrm>
          <a:custGeom>
            <a:avLst/>
            <a:gdLst/>
            <a:ahLst/>
            <a:cxnLst/>
            <a:rect l="l" t="t" r="r" b="b"/>
            <a:pathLst>
              <a:path w="2857500" h="171450">
                <a:moveTo>
                  <a:pt x="638175" y="0"/>
                </a:moveTo>
                <a:lnTo>
                  <a:pt x="0" y="0"/>
                </a:lnTo>
              </a:path>
              <a:path w="2857500" h="171450">
                <a:moveTo>
                  <a:pt x="495300" y="85725"/>
                </a:moveTo>
                <a:lnTo>
                  <a:pt x="142875" y="85725"/>
                </a:lnTo>
              </a:path>
              <a:path w="2857500" h="171450">
                <a:moveTo>
                  <a:pt x="400050" y="171450"/>
                </a:moveTo>
                <a:lnTo>
                  <a:pt x="247650" y="171450"/>
                </a:lnTo>
              </a:path>
              <a:path w="2857500" h="171450">
                <a:moveTo>
                  <a:pt x="2857500" y="0"/>
                </a:moveTo>
                <a:lnTo>
                  <a:pt x="2219325" y="0"/>
                </a:lnTo>
              </a:path>
              <a:path w="2857500" h="171450">
                <a:moveTo>
                  <a:pt x="2714625" y="85725"/>
                </a:moveTo>
                <a:lnTo>
                  <a:pt x="2362200" y="85725"/>
                </a:lnTo>
              </a:path>
              <a:path w="2857500" h="171450">
                <a:moveTo>
                  <a:pt x="2619375" y="171450"/>
                </a:moveTo>
                <a:lnTo>
                  <a:pt x="2466975" y="17145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2" name="Graphic 1784">
            <a:extLst>
              <a:ext uri="{FF2B5EF4-FFF2-40B4-BE49-F238E27FC236}">
                <a16:creationId xmlns:a16="http://schemas.microsoft.com/office/drawing/2014/main" id="{00000000-0008-0000-1200-000070000000}"/>
              </a:ext>
            </a:extLst>
          </xdr:cNvPr>
          <xdr:cNvSpPr/>
        </xdr:nvSpPr>
        <xdr:spPr>
          <a:xfrm>
            <a:off x="1362075" y="0"/>
            <a:ext cx="76200" cy="3161030"/>
          </a:xfrm>
          <a:custGeom>
            <a:avLst/>
            <a:gdLst/>
            <a:ahLst/>
            <a:cxnLst/>
            <a:rect l="l" t="t" r="r" b="b"/>
            <a:pathLst>
              <a:path w="76200" h="3161030">
                <a:moveTo>
                  <a:pt x="38100" y="0"/>
                </a:moveTo>
                <a:lnTo>
                  <a:pt x="0" y="76200"/>
                </a:lnTo>
                <a:lnTo>
                  <a:pt x="76200" y="76200"/>
                </a:lnTo>
                <a:lnTo>
                  <a:pt x="74612" y="73025"/>
                </a:lnTo>
                <a:lnTo>
                  <a:pt x="32892" y="73025"/>
                </a:lnTo>
                <a:lnTo>
                  <a:pt x="28575" y="68834"/>
                </a:lnTo>
                <a:lnTo>
                  <a:pt x="28575" y="58293"/>
                </a:lnTo>
                <a:lnTo>
                  <a:pt x="32892" y="53975"/>
                </a:lnTo>
                <a:lnTo>
                  <a:pt x="65087" y="53975"/>
                </a:lnTo>
                <a:lnTo>
                  <a:pt x="38100" y="0"/>
                </a:lnTo>
                <a:close/>
              </a:path>
              <a:path w="76200" h="3161030">
                <a:moveTo>
                  <a:pt x="43434" y="53975"/>
                </a:moveTo>
                <a:lnTo>
                  <a:pt x="32892" y="53975"/>
                </a:lnTo>
                <a:lnTo>
                  <a:pt x="28575" y="58293"/>
                </a:lnTo>
                <a:lnTo>
                  <a:pt x="28575" y="68834"/>
                </a:lnTo>
                <a:lnTo>
                  <a:pt x="32892" y="73025"/>
                </a:lnTo>
                <a:lnTo>
                  <a:pt x="43434" y="73025"/>
                </a:lnTo>
                <a:lnTo>
                  <a:pt x="47625" y="68834"/>
                </a:lnTo>
                <a:lnTo>
                  <a:pt x="47625" y="58293"/>
                </a:lnTo>
                <a:lnTo>
                  <a:pt x="43434" y="53975"/>
                </a:lnTo>
                <a:close/>
              </a:path>
              <a:path w="76200" h="3161030">
                <a:moveTo>
                  <a:pt x="65087" y="53975"/>
                </a:moveTo>
                <a:lnTo>
                  <a:pt x="43434" y="53975"/>
                </a:lnTo>
                <a:lnTo>
                  <a:pt x="47625" y="58293"/>
                </a:lnTo>
                <a:lnTo>
                  <a:pt x="47625" y="68834"/>
                </a:lnTo>
                <a:lnTo>
                  <a:pt x="43434" y="73025"/>
                </a:lnTo>
                <a:lnTo>
                  <a:pt x="74612" y="73025"/>
                </a:lnTo>
                <a:lnTo>
                  <a:pt x="65087" y="53975"/>
                </a:lnTo>
                <a:close/>
              </a:path>
              <a:path w="76200" h="3161030">
                <a:moveTo>
                  <a:pt x="43434" y="92075"/>
                </a:moveTo>
                <a:lnTo>
                  <a:pt x="32892" y="92075"/>
                </a:lnTo>
                <a:lnTo>
                  <a:pt x="28575" y="96393"/>
                </a:lnTo>
                <a:lnTo>
                  <a:pt x="28575" y="106934"/>
                </a:lnTo>
                <a:lnTo>
                  <a:pt x="32892" y="111125"/>
                </a:lnTo>
                <a:lnTo>
                  <a:pt x="43434" y="111125"/>
                </a:lnTo>
                <a:lnTo>
                  <a:pt x="47625" y="106934"/>
                </a:lnTo>
                <a:lnTo>
                  <a:pt x="47625" y="96393"/>
                </a:lnTo>
                <a:lnTo>
                  <a:pt x="43434" y="92075"/>
                </a:lnTo>
                <a:close/>
              </a:path>
              <a:path w="76200" h="3161030">
                <a:moveTo>
                  <a:pt x="43434" y="130175"/>
                </a:moveTo>
                <a:lnTo>
                  <a:pt x="32892" y="130175"/>
                </a:lnTo>
                <a:lnTo>
                  <a:pt x="28575" y="134493"/>
                </a:lnTo>
                <a:lnTo>
                  <a:pt x="28575" y="145034"/>
                </a:lnTo>
                <a:lnTo>
                  <a:pt x="32892" y="149225"/>
                </a:lnTo>
                <a:lnTo>
                  <a:pt x="43434" y="149225"/>
                </a:lnTo>
                <a:lnTo>
                  <a:pt x="47625" y="145034"/>
                </a:lnTo>
                <a:lnTo>
                  <a:pt x="47625" y="134493"/>
                </a:lnTo>
                <a:lnTo>
                  <a:pt x="43434" y="130175"/>
                </a:lnTo>
                <a:close/>
              </a:path>
              <a:path w="76200" h="3161030">
                <a:moveTo>
                  <a:pt x="43434" y="168275"/>
                </a:moveTo>
                <a:lnTo>
                  <a:pt x="32892" y="168275"/>
                </a:lnTo>
                <a:lnTo>
                  <a:pt x="28575" y="172593"/>
                </a:lnTo>
                <a:lnTo>
                  <a:pt x="28575" y="183134"/>
                </a:lnTo>
                <a:lnTo>
                  <a:pt x="32892" y="187452"/>
                </a:lnTo>
                <a:lnTo>
                  <a:pt x="43434" y="187452"/>
                </a:lnTo>
                <a:lnTo>
                  <a:pt x="47625" y="183134"/>
                </a:lnTo>
                <a:lnTo>
                  <a:pt x="47625" y="172593"/>
                </a:lnTo>
                <a:lnTo>
                  <a:pt x="43434" y="168275"/>
                </a:lnTo>
                <a:close/>
              </a:path>
              <a:path w="76200" h="3161030">
                <a:moveTo>
                  <a:pt x="43434" y="206502"/>
                </a:moveTo>
                <a:lnTo>
                  <a:pt x="32892" y="206502"/>
                </a:lnTo>
                <a:lnTo>
                  <a:pt x="28575" y="210693"/>
                </a:lnTo>
                <a:lnTo>
                  <a:pt x="28575" y="221234"/>
                </a:lnTo>
                <a:lnTo>
                  <a:pt x="32892" y="225552"/>
                </a:lnTo>
                <a:lnTo>
                  <a:pt x="43434" y="225552"/>
                </a:lnTo>
                <a:lnTo>
                  <a:pt x="47625" y="221234"/>
                </a:lnTo>
                <a:lnTo>
                  <a:pt x="47625" y="210693"/>
                </a:lnTo>
                <a:lnTo>
                  <a:pt x="43434" y="206502"/>
                </a:lnTo>
                <a:close/>
              </a:path>
              <a:path w="76200" h="3161030">
                <a:moveTo>
                  <a:pt x="43434" y="244602"/>
                </a:moveTo>
                <a:lnTo>
                  <a:pt x="32892" y="244602"/>
                </a:lnTo>
                <a:lnTo>
                  <a:pt x="28575" y="248793"/>
                </a:lnTo>
                <a:lnTo>
                  <a:pt x="28575" y="259334"/>
                </a:lnTo>
                <a:lnTo>
                  <a:pt x="32892" y="263652"/>
                </a:lnTo>
                <a:lnTo>
                  <a:pt x="43434" y="263652"/>
                </a:lnTo>
                <a:lnTo>
                  <a:pt x="47625" y="259334"/>
                </a:lnTo>
                <a:lnTo>
                  <a:pt x="47625" y="248793"/>
                </a:lnTo>
                <a:lnTo>
                  <a:pt x="43434" y="244602"/>
                </a:lnTo>
                <a:close/>
              </a:path>
              <a:path w="76200" h="3161030">
                <a:moveTo>
                  <a:pt x="43434" y="282702"/>
                </a:moveTo>
                <a:lnTo>
                  <a:pt x="32892" y="282702"/>
                </a:lnTo>
                <a:lnTo>
                  <a:pt x="28575" y="286893"/>
                </a:lnTo>
                <a:lnTo>
                  <a:pt x="28575" y="297434"/>
                </a:lnTo>
                <a:lnTo>
                  <a:pt x="32892" y="301752"/>
                </a:lnTo>
                <a:lnTo>
                  <a:pt x="43434" y="301752"/>
                </a:lnTo>
                <a:lnTo>
                  <a:pt x="47625" y="297434"/>
                </a:lnTo>
                <a:lnTo>
                  <a:pt x="47625" y="286893"/>
                </a:lnTo>
                <a:lnTo>
                  <a:pt x="43434" y="282702"/>
                </a:lnTo>
                <a:close/>
              </a:path>
              <a:path w="76200" h="3161030">
                <a:moveTo>
                  <a:pt x="43434" y="320802"/>
                </a:moveTo>
                <a:lnTo>
                  <a:pt x="32892" y="320802"/>
                </a:lnTo>
                <a:lnTo>
                  <a:pt x="28701" y="325120"/>
                </a:lnTo>
                <a:lnTo>
                  <a:pt x="28701" y="335661"/>
                </a:lnTo>
                <a:lnTo>
                  <a:pt x="32892" y="339852"/>
                </a:lnTo>
                <a:lnTo>
                  <a:pt x="43434" y="339852"/>
                </a:lnTo>
                <a:lnTo>
                  <a:pt x="47751" y="335661"/>
                </a:lnTo>
                <a:lnTo>
                  <a:pt x="47751" y="325120"/>
                </a:lnTo>
                <a:lnTo>
                  <a:pt x="43434" y="320802"/>
                </a:lnTo>
                <a:close/>
              </a:path>
              <a:path w="76200" h="3161030">
                <a:moveTo>
                  <a:pt x="43434" y="358902"/>
                </a:moveTo>
                <a:lnTo>
                  <a:pt x="32892" y="358902"/>
                </a:lnTo>
                <a:lnTo>
                  <a:pt x="28701" y="363220"/>
                </a:lnTo>
                <a:lnTo>
                  <a:pt x="28701" y="373761"/>
                </a:lnTo>
                <a:lnTo>
                  <a:pt x="32892" y="377952"/>
                </a:lnTo>
                <a:lnTo>
                  <a:pt x="43434" y="377952"/>
                </a:lnTo>
                <a:lnTo>
                  <a:pt x="47751" y="373761"/>
                </a:lnTo>
                <a:lnTo>
                  <a:pt x="47751" y="363220"/>
                </a:lnTo>
                <a:lnTo>
                  <a:pt x="43434" y="358902"/>
                </a:lnTo>
                <a:close/>
              </a:path>
              <a:path w="76200" h="3161030">
                <a:moveTo>
                  <a:pt x="43434" y="397002"/>
                </a:moveTo>
                <a:lnTo>
                  <a:pt x="32892" y="397002"/>
                </a:lnTo>
                <a:lnTo>
                  <a:pt x="28701" y="401320"/>
                </a:lnTo>
                <a:lnTo>
                  <a:pt x="28701" y="411861"/>
                </a:lnTo>
                <a:lnTo>
                  <a:pt x="32892" y="416052"/>
                </a:lnTo>
                <a:lnTo>
                  <a:pt x="43434" y="416052"/>
                </a:lnTo>
                <a:lnTo>
                  <a:pt x="47751" y="411861"/>
                </a:lnTo>
                <a:lnTo>
                  <a:pt x="47751" y="401320"/>
                </a:lnTo>
                <a:lnTo>
                  <a:pt x="43434" y="397002"/>
                </a:lnTo>
                <a:close/>
              </a:path>
              <a:path w="76200" h="3161030">
                <a:moveTo>
                  <a:pt x="43434" y="435102"/>
                </a:moveTo>
                <a:lnTo>
                  <a:pt x="32892" y="435102"/>
                </a:lnTo>
                <a:lnTo>
                  <a:pt x="28701" y="439420"/>
                </a:lnTo>
                <a:lnTo>
                  <a:pt x="28701" y="449961"/>
                </a:lnTo>
                <a:lnTo>
                  <a:pt x="32892" y="454279"/>
                </a:lnTo>
                <a:lnTo>
                  <a:pt x="43434" y="454279"/>
                </a:lnTo>
                <a:lnTo>
                  <a:pt x="47751" y="449961"/>
                </a:lnTo>
                <a:lnTo>
                  <a:pt x="47751" y="439420"/>
                </a:lnTo>
                <a:lnTo>
                  <a:pt x="43434" y="435102"/>
                </a:lnTo>
                <a:close/>
              </a:path>
              <a:path w="76200" h="3161030">
                <a:moveTo>
                  <a:pt x="43434" y="473329"/>
                </a:moveTo>
                <a:lnTo>
                  <a:pt x="32892" y="473329"/>
                </a:lnTo>
                <a:lnTo>
                  <a:pt x="28701" y="477520"/>
                </a:lnTo>
                <a:lnTo>
                  <a:pt x="28701" y="488061"/>
                </a:lnTo>
                <a:lnTo>
                  <a:pt x="32892" y="492379"/>
                </a:lnTo>
                <a:lnTo>
                  <a:pt x="43434" y="492379"/>
                </a:lnTo>
                <a:lnTo>
                  <a:pt x="47751" y="488061"/>
                </a:lnTo>
                <a:lnTo>
                  <a:pt x="47751" y="477520"/>
                </a:lnTo>
                <a:lnTo>
                  <a:pt x="43434" y="473329"/>
                </a:lnTo>
                <a:close/>
              </a:path>
              <a:path w="76200" h="3161030">
                <a:moveTo>
                  <a:pt x="43434" y="511429"/>
                </a:moveTo>
                <a:lnTo>
                  <a:pt x="32892" y="511429"/>
                </a:lnTo>
                <a:lnTo>
                  <a:pt x="28701" y="515620"/>
                </a:lnTo>
                <a:lnTo>
                  <a:pt x="28701" y="526161"/>
                </a:lnTo>
                <a:lnTo>
                  <a:pt x="32892" y="530479"/>
                </a:lnTo>
                <a:lnTo>
                  <a:pt x="43434" y="530479"/>
                </a:lnTo>
                <a:lnTo>
                  <a:pt x="47751" y="526161"/>
                </a:lnTo>
                <a:lnTo>
                  <a:pt x="47751" y="515620"/>
                </a:lnTo>
                <a:lnTo>
                  <a:pt x="43434" y="511429"/>
                </a:lnTo>
                <a:close/>
              </a:path>
              <a:path w="76200" h="3161030">
                <a:moveTo>
                  <a:pt x="43434" y="549529"/>
                </a:moveTo>
                <a:lnTo>
                  <a:pt x="32892" y="549529"/>
                </a:lnTo>
                <a:lnTo>
                  <a:pt x="28701" y="553720"/>
                </a:lnTo>
                <a:lnTo>
                  <a:pt x="28701" y="564261"/>
                </a:lnTo>
                <a:lnTo>
                  <a:pt x="32892" y="568579"/>
                </a:lnTo>
                <a:lnTo>
                  <a:pt x="43434" y="568579"/>
                </a:lnTo>
                <a:lnTo>
                  <a:pt x="47751" y="564261"/>
                </a:lnTo>
                <a:lnTo>
                  <a:pt x="47751" y="553720"/>
                </a:lnTo>
                <a:lnTo>
                  <a:pt x="43434" y="549529"/>
                </a:lnTo>
                <a:close/>
              </a:path>
              <a:path w="76200" h="3161030">
                <a:moveTo>
                  <a:pt x="43434" y="587629"/>
                </a:moveTo>
                <a:lnTo>
                  <a:pt x="32892" y="587629"/>
                </a:lnTo>
                <a:lnTo>
                  <a:pt x="28701" y="591947"/>
                </a:lnTo>
                <a:lnTo>
                  <a:pt x="28701" y="602488"/>
                </a:lnTo>
                <a:lnTo>
                  <a:pt x="32892" y="606679"/>
                </a:lnTo>
                <a:lnTo>
                  <a:pt x="43434" y="606679"/>
                </a:lnTo>
                <a:lnTo>
                  <a:pt x="47751" y="602488"/>
                </a:lnTo>
                <a:lnTo>
                  <a:pt x="47751" y="591947"/>
                </a:lnTo>
                <a:lnTo>
                  <a:pt x="43434" y="587629"/>
                </a:lnTo>
                <a:close/>
              </a:path>
              <a:path w="76200" h="3161030">
                <a:moveTo>
                  <a:pt x="43434" y="625729"/>
                </a:moveTo>
                <a:lnTo>
                  <a:pt x="33020" y="625729"/>
                </a:lnTo>
                <a:lnTo>
                  <a:pt x="28701" y="630047"/>
                </a:lnTo>
                <a:lnTo>
                  <a:pt x="28701" y="640588"/>
                </a:lnTo>
                <a:lnTo>
                  <a:pt x="33020" y="644779"/>
                </a:lnTo>
                <a:lnTo>
                  <a:pt x="43434" y="644779"/>
                </a:lnTo>
                <a:lnTo>
                  <a:pt x="47751" y="640588"/>
                </a:lnTo>
                <a:lnTo>
                  <a:pt x="47751" y="630047"/>
                </a:lnTo>
                <a:lnTo>
                  <a:pt x="43434" y="625729"/>
                </a:lnTo>
                <a:close/>
              </a:path>
              <a:path w="76200" h="3161030">
                <a:moveTo>
                  <a:pt x="43434" y="663829"/>
                </a:moveTo>
                <a:lnTo>
                  <a:pt x="33020" y="663829"/>
                </a:lnTo>
                <a:lnTo>
                  <a:pt x="28701" y="668147"/>
                </a:lnTo>
                <a:lnTo>
                  <a:pt x="28701" y="678688"/>
                </a:lnTo>
                <a:lnTo>
                  <a:pt x="33020" y="682879"/>
                </a:lnTo>
                <a:lnTo>
                  <a:pt x="43434" y="682879"/>
                </a:lnTo>
                <a:lnTo>
                  <a:pt x="47751" y="678688"/>
                </a:lnTo>
                <a:lnTo>
                  <a:pt x="47751" y="668147"/>
                </a:lnTo>
                <a:lnTo>
                  <a:pt x="43434" y="663829"/>
                </a:lnTo>
                <a:close/>
              </a:path>
              <a:path w="76200" h="3161030">
                <a:moveTo>
                  <a:pt x="43561" y="701929"/>
                </a:moveTo>
                <a:lnTo>
                  <a:pt x="33020" y="701929"/>
                </a:lnTo>
                <a:lnTo>
                  <a:pt x="28701" y="706247"/>
                </a:lnTo>
                <a:lnTo>
                  <a:pt x="28701" y="716788"/>
                </a:lnTo>
                <a:lnTo>
                  <a:pt x="33020" y="721106"/>
                </a:lnTo>
                <a:lnTo>
                  <a:pt x="43561" y="721106"/>
                </a:lnTo>
                <a:lnTo>
                  <a:pt x="47751" y="716788"/>
                </a:lnTo>
                <a:lnTo>
                  <a:pt x="47751" y="706247"/>
                </a:lnTo>
                <a:lnTo>
                  <a:pt x="43561" y="701929"/>
                </a:lnTo>
                <a:close/>
              </a:path>
              <a:path w="76200" h="3161030">
                <a:moveTo>
                  <a:pt x="43561" y="740156"/>
                </a:moveTo>
                <a:lnTo>
                  <a:pt x="33020" y="740156"/>
                </a:lnTo>
                <a:lnTo>
                  <a:pt x="28701" y="744347"/>
                </a:lnTo>
                <a:lnTo>
                  <a:pt x="28701" y="754888"/>
                </a:lnTo>
                <a:lnTo>
                  <a:pt x="33020" y="759206"/>
                </a:lnTo>
                <a:lnTo>
                  <a:pt x="43561" y="759206"/>
                </a:lnTo>
                <a:lnTo>
                  <a:pt x="47751" y="754888"/>
                </a:lnTo>
                <a:lnTo>
                  <a:pt x="47751" y="744347"/>
                </a:lnTo>
                <a:lnTo>
                  <a:pt x="43561" y="740156"/>
                </a:lnTo>
                <a:close/>
              </a:path>
              <a:path w="76200" h="3161030">
                <a:moveTo>
                  <a:pt x="43561" y="778256"/>
                </a:moveTo>
                <a:lnTo>
                  <a:pt x="33020" y="778256"/>
                </a:lnTo>
                <a:lnTo>
                  <a:pt x="28701" y="782447"/>
                </a:lnTo>
                <a:lnTo>
                  <a:pt x="28701" y="792988"/>
                </a:lnTo>
                <a:lnTo>
                  <a:pt x="33020" y="797306"/>
                </a:lnTo>
                <a:lnTo>
                  <a:pt x="43561" y="797306"/>
                </a:lnTo>
                <a:lnTo>
                  <a:pt x="47751" y="792988"/>
                </a:lnTo>
                <a:lnTo>
                  <a:pt x="47751" y="782447"/>
                </a:lnTo>
                <a:lnTo>
                  <a:pt x="43561" y="778256"/>
                </a:lnTo>
                <a:close/>
              </a:path>
              <a:path w="76200" h="3161030">
                <a:moveTo>
                  <a:pt x="43561" y="816356"/>
                </a:moveTo>
                <a:lnTo>
                  <a:pt x="33020" y="816356"/>
                </a:lnTo>
                <a:lnTo>
                  <a:pt x="28701" y="820674"/>
                </a:lnTo>
                <a:lnTo>
                  <a:pt x="28701" y="831215"/>
                </a:lnTo>
                <a:lnTo>
                  <a:pt x="33020" y="835406"/>
                </a:lnTo>
                <a:lnTo>
                  <a:pt x="43561" y="835406"/>
                </a:lnTo>
                <a:lnTo>
                  <a:pt x="47751" y="831215"/>
                </a:lnTo>
                <a:lnTo>
                  <a:pt x="47751" y="820674"/>
                </a:lnTo>
                <a:lnTo>
                  <a:pt x="43561" y="816356"/>
                </a:lnTo>
                <a:close/>
              </a:path>
              <a:path w="76200" h="3161030">
                <a:moveTo>
                  <a:pt x="43561" y="854456"/>
                </a:moveTo>
                <a:lnTo>
                  <a:pt x="33020" y="854456"/>
                </a:lnTo>
                <a:lnTo>
                  <a:pt x="28701" y="858774"/>
                </a:lnTo>
                <a:lnTo>
                  <a:pt x="28701" y="869315"/>
                </a:lnTo>
                <a:lnTo>
                  <a:pt x="33020" y="873506"/>
                </a:lnTo>
                <a:lnTo>
                  <a:pt x="43561" y="873506"/>
                </a:lnTo>
                <a:lnTo>
                  <a:pt x="47751" y="869315"/>
                </a:lnTo>
                <a:lnTo>
                  <a:pt x="47751" y="858774"/>
                </a:lnTo>
                <a:lnTo>
                  <a:pt x="43561" y="854456"/>
                </a:lnTo>
                <a:close/>
              </a:path>
              <a:path w="76200" h="3161030">
                <a:moveTo>
                  <a:pt x="43561" y="892556"/>
                </a:moveTo>
                <a:lnTo>
                  <a:pt x="33020" y="892556"/>
                </a:lnTo>
                <a:lnTo>
                  <a:pt x="28701" y="896874"/>
                </a:lnTo>
                <a:lnTo>
                  <a:pt x="28701" y="907415"/>
                </a:lnTo>
                <a:lnTo>
                  <a:pt x="33020" y="911606"/>
                </a:lnTo>
                <a:lnTo>
                  <a:pt x="43561" y="911606"/>
                </a:lnTo>
                <a:lnTo>
                  <a:pt x="47751" y="907415"/>
                </a:lnTo>
                <a:lnTo>
                  <a:pt x="47751" y="896874"/>
                </a:lnTo>
                <a:lnTo>
                  <a:pt x="43561" y="892556"/>
                </a:lnTo>
                <a:close/>
              </a:path>
              <a:path w="76200" h="3161030">
                <a:moveTo>
                  <a:pt x="43561" y="930656"/>
                </a:moveTo>
                <a:lnTo>
                  <a:pt x="33020" y="930656"/>
                </a:lnTo>
                <a:lnTo>
                  <a:pt x="28701" y="934974"/>
                </a:lnTo>
                <a:lnTo>
                  <a:pt x="28701" y="945515"/>
                </a:lnTo>
                <a:lnTo>
                  <a:pt x="33020" y="949833"/>
                </a:lnTo>
                <a:lnTo>
                  <a:pt x="43561" y="949833"/>
                </a:lnTo>
                <a:lnTo>
                  <a:pt x="47751" y="945515"/>
                </a:lnTo>
                <a:lnTo>
                  <a:pt x="47751" y="934974"/>
                </a:lnTo>
                <a:lnTo>
                  <a:pt x="43561" y="930656"/>
                </a:lnTo>
                <a:close/>
              </a:path>
              <a:path w="76200" h="3161030">
                <a:moveTo>
                  <a:pt x="43561" y="968883"/>
                </a:moveTo>
                <a:lnTo>
                  <a:pt x="33020" y="968883"/>
                </a:lnTo>
                <a:lnTo>
                  <a:pt x="28828" y="973074"/>
                </a:lnTo>
                <a:lnTo>
                  <a:pt x="28828" y="983615"/>
                </a:lnTo>
                <a:lnTo>
                  <a:pt x="33020" y="987933"/>
                </a:lnTo>
                <a:lnTo>
                  <a:pt x="43561" y="987933"/>
                </a:lnTo>
                <a:lnTo>
                  <a:pt x="47878" y="983615"/>
                </a:lnTo>
                <a:lnTo>
                  <a:pt x="47878" y="973074"/>
                </a:lnTo>
                <a:lnTo>
                  <a:pt x="43561" y="968883"/>
                </a:lnTo>
                <a:close/>
              </a:path>
              <a:path w="76200" h="3161030">
                <a:moveTo>
                  <a:pt x="43561" y="1006983"/>
                </a:moveTo>
                <a:lnTo>
                  <a:pt x="33020" y="1006983"/>
                </a:lnTo>
                <a:lnTo>
                  <a:pt x="28828" y="1011174"/>
                </a:lnTo>
                <a:lnTo>
                  <a:pt x="28828" y="1021715"/>
                </a:lnTo>
                <a:lnTo>
                  <a:pt x="33020" y="1026033"/>
                </a:lnTo>
                <a:lnTo>
                  <a:pt x="43561" y="1026033"/>
                </a:lnTo>
                <a:lnTo>
                  <a:pt x="47878" y="1021715"/>
                </a:lnTo>
                <a:lnTo>
                  <a:pt x="47878" y="1011174"/>
                </a:lnTo>
                <a:lnTo>
                  <a:pt x="43561" y="1006983"/>
                </a:lnTo>
                <a:close/>
              </a:path>
              <a:path w="76200" h="3161030">
                <a:moveTo>
                  <a:pt x="43561" y="1045083"/>
                </a:moveTo>
                <a:lnTo>
                  <a:pt x="33020" y="1045083"/>
                </a:lnTo>
                <a:lnTo>
                  <a:pt x="28828" y="1049274"/>
                </a:lnTo>
                <a:lnTo>
                  <a:pt x="28828" y="1059815"/>
                </a:lnTo>
                <a:lnTo>
                  <a:pt x="33020" y="1064133"/>
                </a:lnTo>
                <a:lnTo>
                  <a:pt x="43561" y="1064133"/>
                </a:lnTo>
                <a:lnTo>
                  <a:pt x="47878" y="1059815"/>
                </a:lnTo>
                <a:lnTo>
                  <a:pt x="47878" y="1049274"/>
                </a:lnTo>
                <a:lnTo>
                  <a:pt x="43561" y="1045083"/>
                </a:lnTo>
                <a:close/>
              </a:path>
              <a:path w="76200" h="3161030">
                <a:moveTo>
                  <a:pt x="43561" y="1083183"/>
                </a:moveTo>
                <a:lnTo>
                  <a:pt x="33020" y="1083183"/>
                </a:lnTo>
                <a:lnTo>
                  <a:pt x="28828" y="1087501"/>
                </a:lnTo>
                <a:lnTo>
                  <a:pt x="28828" y="1098042"/>
                </a:lnTo>
                <a:lnTo>
                  <a:pt x="33020" y="1102233"/>
                </a:lnTo>
                <a:lnTo>
                  <a:pt x="43561" y="1102233"/>
                </a:lnTo>
                <a:lnTo>
                  <a:pt x="47878" y="1098042"/>
                </a:lnTo>
                <a:lnTo>
                  <a:pt x="47878" y="1087501"/>
                </a:lnTo>
                <a:lnTo>
                  <a:pt x="43561" y="1083183"/>
                </a:lnTo>
                <a:close/>
              </a:path>
              <a:path w="76200" h="3161030">
                <a:moveTo>
                  <a:pt x="43561" y="1121283"/>
                </a:moveTo>
                <a:lnTo>
                  <a:pt x="33020" y="1121283"/>
                </a:lnTo>
                <a:lnTo>
                  <a:pt x="28828" y="1125601"/>
                </a:lnTo>
                <a:lnTo>
                  <a:pt x="28828" y="1136142"/>
                </a:lnTo>
                <a:lnTo>
                  <a:pt x="33020" y="1140333"/>
                </a:lnTo>
                <a:lnTo>
                  <a:pt x="43561" y="1140333"/>
                </a:lnTo>
                <a:lnTo>
                  <a:pt x="47878" y="1136142"/>
                </a:lnTo>
                <a:lnTo>
                  <a:pt x="47878" y="1125601"/>
                </a:lnTo>
                <a:lnTo>
                  <a:pt x="43561" y="1121283"/>
                </a:lnTo>
                <a:close/>
              </a:path>
              <a:path w="76200" h="3161030">
                <a:moveTo>
                  <a:pt x="43561" y="1159383"/>
                </a:moveTo>
                <a:lnTo>
                  <a:pt x="33020" y="1159383"/>
                </a:lnTo>
                <a:lnTo>
                  <a:pt x="28828" y="1163701"/>
                </a:lnTo>
                <a:lnTo>
                  <a:pt x="28828" y="1174242"/>
                </a:lnTo>
                <a:lnTo>
                  <a:pt x="33020" y="1178433"/>
                </a:lnTo>
                <a:lnTo>
                  <a:pt x="43561" y="1178433"/>
                </a:lnTo>
                <a:lnTo>
                  <a:pt x="47878" y="1174242"/>
                </a:lnTo>
                <a:lnTo>
                  <a:pt x="47878" y="1163701"/>
                </a:lnTo>
                <a:lnTo>
                  <a:pt x="43561" y="1159383"/>
                </a:lnTo>
                <a:close/>
              </a:path>
              <a:path w="76200" h="3161030">
                <a:moveTo>
                  <a:pt x="43561" y="1197483"/>
                </a:moveTo>
                <a:lnTo>
                  <a:pt x="33020" y="1197483"/>
                </a:lnTo>
                <a:lnTo>
                  <a:pt x="28828" y="1201801"/>
                </a:lnTo>
                <a:lnTo>
                  <a:pt x="28828" y="1212342"/>
                </a:lnTo>
                <a:lnTo>
                  <a:pt x="33020" y="1216660"/>
                </a:lnTo>
                <a:lnTo>
                  <a:pt x="43561" y="1216660"/>
                </a:lnTo>
                <a:lnTo>
                  <a:pt x="47878" y="1212342"/>
                </a:lnTo>
                <a:lnTo>
                  <a:pt x="47878" y="1201801"/>
                </a:lnTo>
                <a:lnTo>
                  <a:pt x="43561" y="1197483"/>
                </a:lnTo>
                <a:close/>
              </a:path>
              <a:path w="76200" h="3161030">
                <a:moveTo>
                  <a:pt x="43561" y="1235710"/>
                </a:moveTo>
                <a:lnTo>
                  <a:pt x="33020" y="1235710"/>
                </a:lnTo>
                <a:lnTo>
                  <a:pt x="28828" y="1239901"/>
                </a:lnTo>
                <a:lnTo>
                  <a:pt x="28828" y="1250442"/>
                </a:lnTo>
                <a:lnTo>
                  <a:pt x="33020" y="1254760"/>
                </a:lnTo>
                <a:lnTo>
                  <a:pt x="43561" y="1254760"/>
                </a:lnTo>
                <a:lnTo>
                  <a:pt x="47878" y="1250442"/>
                </a:lnTo>
                <a:lnTo>
                  <a:pt x="47878" y="1239901"/>
                </a:lnTo>
                <a:lnTo>
                  <a:pt x="43561" y="1235710"/>
                </a:lnTo>
                <a:close/>
              </a:path>
              <a:path w="76200" h="3161030">
                <a:moveTo>
                  <a:pt x="43561" y="1273810"/>
                </a:moveTo>
                <a:lnTo>
                  <a:pt x="33147" y="1273810"/>
                </a:lnTo>
                <a:lnTo>
                  <a:pt x="28828" y="1278001"/>
                </a:lnTo>
                <a:lnTo>
                  <a:pt x="28828" y="1288542"/>
                </a:lnTo>
                <a:lnTo>
                  <a:pt x="33147" y="1292860"/>
                </a:lnTo>
                <a:lnTo>
                  <a:pt x="43561" y="1292860"/>
                </a:lnTo>
                <a:lnTo>
                  <a:pt x="47878" y="1288542"/>
                </a:lnTo>
                <a:lnTo>
                  <a:pt x="47878" y="1278001"/>
                </a:lnTo>
                <a:lnTo>
                  <a:pt x="43561" y="1273810"/>
                </a:lnTo>
                <a:close/>
              </a:path>
              <a:path w="76200" h="3161030">
                <a:moveTo>
                  <a:pt x="43561" y="1311910"/>
                </a:moveTo>
                <a:lnTo>
                  <a:pt x="33147" y="1311910"/>
                </a:lnTo>
                <a:lnTo>
                  <a:pt x="28828" y="1316101"/>
                </a:lnTo>
                <a:lnTo>
                  <a:pt x="28828" y="1326642"/>
                </a:lnTo>
                <a:lnTo>
                  <a:pt x="33147" y="1330960"/>
                </a:lnTo>
                <a:lnTo>
                  <a:pt x="43561" y="1330960"/>
                </a:lnTo>
                <a:lnTo>
                  <a:pt x="47878" y="1326642"/>
                </a:lnTo>
                <a:lnTo>
                  <a:pt x="47878" y="1316101"/>
                </a:lnTo>
                <a:lnTo>
                  <a:pt x="43561" y="1311910"/>
                </a:lnTo>
                <a:close/>
              </a:path>
              <a:path w="76200" h="3161030">
                <a:moveTo>
                  <a:pt x="43687" y="1350010"/>
                </a:moveTo>
                <a:lnTo>
                  <a:pt x="33147" y="1350010"/>
                </a:lnTo>
                <a:lnTo>
                  <a:pt x="28828" y="1354328"/>
                </a:lnTo>
                <a:lnTo>
                  <a:pt x="28828" y="1364869"/>
                </a:lnTo>
                <a:lnTo>
                  <a:pt x="33147" y="1369060"/>
                </a:lnTo>
                <a:lnTo>
                  <a:pt x="43687" y="1369060"/>
                </a:lnTo>
                <a:lnTo>
                  <a:pt x="47878" y="1364869"/>
                </a:lnTo>
                <a:lnTo>
                  <a:pt x="47878" y="1354328"/>
                </a:lnTo>
                <a:lnTo>
                  <a:pt x="43687" y="1350010"/>
                </a:lnTo>
                <a:close/>
              </a:path>
              <a:path w="76200" h="3161030">
                <a:moveTo>
                  <a:pt x="43687" y="1388110"/>
                </a:moveTo>
                <a:lnTo>
                  <a:pt x="33147" y="1388110"/>
                </a:lnTo>
                <a:lnTo>
                  <a:pt x="28828" y="1392428"/>
                </a:lnTo>
                <a:lnTo>
                  <a:pt x="28828" y="1402969"/>
                </a:lnTo>
                <a:lnTo>
                  <a:pt x="33147" y="1407160"/>
                </a:lnTo>
                <a:lnTo>
                  <a:pt x="43687" y="1407160"/>
                </a:lnTo>
                <a:lnTo>
                  <a:pt x="47878" y="1402969"/>
                </a:lnTo>
                <a:lnTo>
                  <a:pt x="47878" y="1392428"/>
                </a:lnTo>
                <a:lnTo>
                  <a:pt x="43687" y="1388110"/>
                </a:lnTo>
                <a:close/>
              </a:path>
              <a:path w="76200" h="3161030">
                <a:moveTo>
                  <a:pt x="43687" y="1426210"/>
                </a:moveTo>
                <a:lnTo>
                  <a:pt x="33147" y="1426210"/>
                </a:lnTo>
                <a:lnTo>
                  <a:pt x="28828" y="1430528"/>
                </a:lnTo>
                <a:lnTo>
                  <a:pt x="28828" y="1441069"/>
                </a:lnTo>
                <a:lnTo>
                  <a:pt x="33147" y="1445260"/>
                </a:lnTo>
                <a:lnTo>
                  <a:pt x="43687" y="1445260"/>
                </a:lnTo>
                <a:lnTo>
                  <a:pt x="47878" y="1441069"/>
                </a:lnTo>
                <a:lnTo>
                  <a:pt x="47878" y="1430528"/>
                </a:lnTo>
                <a:lnTo>
                  <a:pt x="43687" y="1426210"/>
                </a:lnTo>
                <a:close/>
              </a:path>
              <a:path w="76200" h="3161030">
                <a:moveTo>
                  <a:pt x="43687" y="1464310"/>
                </a:moveTo>
                <a:lnTo>
                  <a:pt x="33147" y="1464310"/>
                </a:lnTo>
                <a:lnTo>
                  <a:pt x="28828" y="1468628"/>
                </a:lnTo>
                <a:lnTo>
                  <a:pt x="28828" y="1479169"/>
                </a:lnTo>
                <a:lnTo>
                  <a:pt x="33147" y="1483487"/>
                </a:lnTo>
                <a:lnTo>
                  <a:pt x="43687" y="1483487"/>
                </a:lnTo>
                <a:lnTo>
                  <a:pt x="47878" y="1479169"/>
                </a:lnTo>
                <a:lnTo>
                  <a:pt x="47878" y="1468628"/>
                </a:lnTo>
                <a:lnTo>
                  <a:pt x="43687" y="1464310"/>
                </a:lnTo>
                <a:close/>
              </a:path>
              <a:path w="76200" h="3161030">
                <a:moveTo>
                  <a:pt x="43687" y="1502537"/>
                </a:moveTo>
                <a:lnTo>
                  <a:pt x="33147" y="1502537"/>
                </a:lnTo>
                <a:lnTo>
                  <a:pt x="28828" y="1506728"/>
                </a:lnTo>
                <a:lnTo>
                  <a:pt x="28828" y="1517269"/>
                </a:lnTo>
                <a:lnTo>
                  <a:pt x="33147" y="1521587"/>
                </a:lnTo>
                <a:lnTo>
                  <a:pt x="43687" y="1521587"/>
                </a:lnTo>
                <a:lnTo>
                  <a:pt x="47878" y="1517269"/>
                </a:lnTo>
                <a:lnTo>
                  <a:pt x="47878" y="1506728"/>
                </a:lnTo>
                <a:lnTo>
                  <a:pt x="43687" y="1502537"/>
                </a:lnTo>
                <a:close/>
              </a:path>
              <a:path w="76200" h="3161030">
                <a:moveTo>
                  <a:pt x="43687" y="1540637"/>
                </a:moveTo>
                <a:lnTo>
                  <a:pt x="33147" y="1540637"/>
                </a:lnTo>
                <a:lnTo>
                  <a:pt x="28828" y="1544828"/>
                </a:lnTo>
                <a:lnTo>
                  <a:pt x="28828" y="1555369"/>
                </a:lnTo>
                <a:lnTo>
                  <a:pt x="33147" y="1559687"/>
                </a:lnTo>
                <a:lnTo>
                  <a:pt x="43687" y="1559687"/>
                </a:lnTo>
                <a:lnTo>
                  <a:pt x="47878" y="1555369"/>
                </a:lnTo>
                <a:lnTo>
                  <a:pt x="47878" y="1544828"/>
                </a:lnTo>
                <a:lnTo>
                  <a:pt x="43687" y="1540637"/>
                </a:lnTo>
                <a:close/>
              </a:path>
              <a:path w="76200" h="3161030">
                <a:moveTo>
                  <a:pt x="43687" y="1578737"/>
                </a:moveTo>
                <a:lnTo>
                  <a:pt x="33147" y="1578737"/>
                </a:lnTo>
                <a:lnTo>
                  <a:pt x="28828" y="1582928"/>
                </a:lnTo>
                <a:lnTo>
                  <a:pt x="28828" y="1593469"/>
                </a:lnTo>
                <a:lnTo>
                  <a:pt x="33147" y="1597787"/>
                </a:lnTo>
                <a:lnTo>
                  <a:pt x="43687" y="1597787"/>
                </a:lnTo>
                <a:lnTo>
                  <a:pt x="47878" y="1593469"/>
                </a:lnTo>
                <a:lnTo>
                  <a:pt x="47878" y="1582928"/>
                </a:lnTo>
                <a:lnTo>
                  <a:pt x="43687" y="1578737"/>
                </a:lnTo>
                <a:close/>
              </a:path>
              <a:path w="76200" h="3161030">
                <a:moveTo>
                  <a:pt x="43687" y="1616837"/>
                </a:moveTo>
                <a:lnTo>
                  <a:pt x="33147" y="1616837"/>
                </a:lnTo>
                <a:lnTo>
                  <a:pt x="28955" y="1621155"/>
                </a:lnTo>
                <a:lnTo>
                  <a:pt x="28955" y="1631696"/>
                </a:lnTo>
                <a:lnTo>
                  <a:pt x="33147" y="1635887"/>
                </a:lnTo>
                <a:lnTo>
                  <a:pt x="43687" y="1635887"/>
                </a:lnTo>
                <a:lnTo>
                  <a:pt x="48005" y="1631696"/>
                </a:lnTo>
                <a:lnTo>
                  <a:pt x="48005" y="1621155"/>
                </a:lnTo>
                <a:lnTo>
                  <a:pt x="43687" y="1616837"/>
                </a:lnTo>
                <a:close/>
              </a:path>
              <a:path w="76200" h="3161030">
                <a:moveTo>
                  <a:pt x="43687" y="1654937"/>
                </a:moveTo>
                <a:lnTo>
                  <a:pt x="33147" y="1654937"/>
                </a:lnTo>
                <a:lnTo>
                  <a:pt x="28955" y="1659255"/>
                </a:lnTo>
                <a:lnTo>
                  <a:pt x="28955" y="1669796"/>
                </a:lnTo>
                <a:lnTo>
                  <a:pt x="33147" y="1673987"/>
                </a:lnTo>
                <a:lnTo>
                  <a:pt x="43687" y="1673987"/>
                </a:lnTo>
                <a:lnTo>
                  <a:pt x="48005" y="1669796"/>
                </a:lnTo>
                <a:lnTo>
                  <a:pt x="48005" y="1659255"/>
                </a:lnTo>
                <a:lnTo>
                  <a:pt x="43687" y="1654937"/>
                </a:lnTo>
                <a:close/>
              </a:path>
              <a:path w="76200" h="3161030">
                <a:moveTo>
                  <a:pt x="43687" y="1693037"/>
                </a:moveTo>
                <a:lnTo>
                  <a:pt x="33147" y="1693037"/>
                </a:lnTo>
                <a:lnTo>
                  <a:pt x="28955" y="1697355"/>
                </a:lnTo>
                <a:lnTo>
                  <a:pt x="28955" y="1707896"/>
                </a:lnTo>
                <a:lnTo>
                  <a:pt x="33147" y="1712087"/>
                </a:lnTo>
                <a:lnTo>
                  <a:pt x="43687" y="1712087"/>
                </a:lnTo>
                <a:lnTo>
                  <a:pt x="48005" y="1707896"/>
                </a:lnTo>
                <a:lnTo>
                  <a:pt x="48005" y="1697355"/>
                </a:lnTo>
                <a:lnTo>
                  <a:pt x="43687" y="1693037"/>
                </a:lnTo>
                <a:close/>
              </a:path>
              <a:path w="76200" h="3161030">
                <a:moveTo>
                  <a:pt x="43687" y="1731137"/>
                </a:moveTo>
                <a:lnTo>
                  <a:pt x="33147" y="1731137"/>
                </a:lnTo>
                <a:lnTo>
                  <a:pt x="28955" y="1735455"/>
                </a:lnTo>
                <a:lnTo>
                  <a:pt x="28955" y="1745996"/>
                </a:lnTo>
                <a:lnTo>
                  <a:pt x="33147" y="1750314"/>
                </a:lnTo>
                <a:lnTo>
                  <a:pt x="43687" y="1750314"/>
                </a:lnTo>
                <a:lnTo>
                  <a:pt x="48005" y="1745996"/>
                </a:lnTo>
                <a:lnTo>
                  <a:pt x="48005" y="1735455"/>
                </a:lnTo>
                <a:lnTo>
                  <a:pt x="43687" y="1731137"/>
                </a:lnTo>
                <a:close/>
              </a:path>
              <a:path w="76200" h="3161030">
                <a:moveTo>
                  <a:pt x="43687" y="1769364"/>
                </a:moveTo>
                <a:lnTo>
                  <a:pt x="33147" y="1769364"/>
                </a:lnTo>
                <a:lnTo>
                  <a:pt x="28955" y="1773555"/>
                </a:lnTo>
                <a:lnTo>
                  <a:pt x="28955" y="1784096"/>
                </a:lnTo>
                <a:lnTo>
                  <a:pt x="33147" y="1788414"/>
                </a:lnTo>
                <a:lnTo>
                  <a:pt x="43687" y="1788414"/>
                </a:lnTo>
                <a:lnTo>
                  <a:pt x="48005" y="1784096"/>
                </a:lnTo>
                <a:lnTo>
                  <a:pt x="48005" y="1773555"/>
                </a:lnTo>
                <a:lnTo>
                  <a:pt x="43687" y="1769364"/>
                </a:lnTo>
                <a:close/>
              </a:path>
              <a:path w="76200" h="3161030">
                <a:moveTo>
                  <a:pt x="43687" y="1807464"/>
                </a:moveTo>
                <a:lnTo>
                  <a:pt x="33147" y="1807464"/>
                </a:lnTo>
                <a:lnTo>
                  <a:pt x="28955" y="1811655"/>
                </a:lnTo>
                <a:lnTo>
                  <a:pt x="28955" y="1822196"/>
                </a:lnTo>
                <a:lnTo>
                  <a:pt x="33147" y="1826514"/>
                </a:lnTo>
                <a:lnTo>
                  <a:pt x="43687" y="1826514"/>
                </a:lnTo>
                <a:lnTo>
                  <a:pt x="48005" y="1822196"/>
                </a:lnTo>
                <a:lnTo>
                  <a:pt x="48005" y="1811655"/>
                </a:lnTo>
                <a:lnTo>
                  <a:pt x="43687" y="1807464"/>
                </a:lnTo>
                <a:close/>
              </a:path>
              <a:path w="76200" h="3161030">
                <a:moveTo>
                  <a:pt x="43687" y="1845564"/>
                </a:moveTo>
                <a:lnTo>
                  <a:pt x="33147" y="1845564"/>
                </a:lnTo>
                <a:lnTo>
                  <a:pt x="28955" y="1849755"/>
                </a:lnTo>
                <a:lnTo>
                  <a:pt x="28955" y="1860296"/>
                </a:lnTo>
                <a:lnTo>
                  <a:pt x="33147" y="1864614"/>
                </a:lnTo>
                <a:lnTo>
                  <a:pt x="43687" y="1864614"/>
                </a:lnTo>
                <a:lnTo>
                  <a:pt x="48005" y="1860296"/>
                </a:lnTo>
                <a:lnTo>
                  <a:pt x="48005" y="1849755"/>
                </a:lnTo>
                <a:lnTo>
                  <a:pt x="43687" y="1845564"/>
                </a:lnTo>
                <a:close/>
              </a:path>
              <a:path w="76200" h="3161030">
                <a:moveTo>
                  <a:pt x="43687" y="1883664"/>
                </a:moveTo>
                <a:lnTo>
                  <a:pt x="33274" y="1883664"/>
                </a:lnTo>
                <a:lnTo>
                  <a:pt x="28955" y="1887982"/>
                </a:lnTo>
                <a:lnTo>
                  <a:pt x="28955" y="1898523"/>
                </a:lnTo>
                <a:lnTo>
                  <a:pt x="33274" y="1902714"/>
                </a:lnTo>
                <a:lnTo>
                  <a:pt x="43687" y="1902714"/>
                </a:lnTo>
                <a:lnTo>
                  <a:pt x="48005" y="1898523"/>
                </a:lnTo>
                <a:lnTo>
                  <a:pt x="48005" y="1887982"/>
                </a:lnTo>
                <a:lnTo>
                  <a:pt x="43687" y="1883664"/>
                </a:lnTo>
                <a:close/>
              </a:path>
              <a:path w="76200" h="3161030">
                <a:moveTo>
                  <a:pt x="43687" y="1921764"/>
                </a:moveTo>
                <a:lnTo>
                  <a:pt x="33274" y="1921764"/>
                </a:lnTo>
                <a:lnTo>
                  <a:pt x="28955" y="1926082"/>
                </a:lnTo>
                <a:lnTo>
                  <a:pt x="28955" y="1936623"/>
                </a:lnTo>
                <a:lnTo>
                  <a:pt x="33274" y="1940814"/>
                </a:lnTo>
                <a:lnTo>
                  <a:pt x="43687" y="1940814"/>
                </a:lnTo>
                <a:lnTo>
                  <a:pt x="48005" y="1936623"/>
                </a:lnTo>
                <a:lnTo>
                  <a:pt x="48005" y="1926082"/>
                </a:lnTo>
                <a:lnTo>
                  <a:pt x="43687" y="1921764"/>
                </a:lnTo>
                <a:close/>
              </a:path>
              <a:path w="76200" h="3161030">
                <a:moveTo>
                  <a:pt x="43687" y="1959864"/>
                </a:moveTo>
                <a:lnTo>
                  <a:pt x="33274" y="1959864"/>
                </a:lnTo>
                <a:lnTo>
                  <a:pt x="28955" y="1964182"/>
                </a:lnTo>
                <a:lnTo>
                  <a:pt x="28955" y="1974723"/>
                </a:lnTo>
                <a:lnTo>
                  <a:pt x="33274" y="1978914"/>
                </a:lnTo>
                <a:lnTo>
                  <a:pt x="43687" y="1978914"/>
                </a:lnTo>
                <a:lnTo>
                  <a:pt x="48005" y="1974723"/>
                </a:lnTo>
                <a:lnTo>
                  <a:pt x="48005" y="1964182"/>
                </a:lnTo>
                <a:lnTo>
                  <a:pt x="43687" y="1959864"/>
                </a:lnTo>
                <a:close/>
              </a:path>
              <a:path w="76200" h="3161030">
                <a:moveTo>
                  <a:pt x="43814" y="1998091"/>
                </a:moveTo>
                <a:lnTo>
                  <a:pt x="33274" y="1998091"/>
                </a:lnTo>
                <a:lnTo>
                  <a:pt x="28955" y="2002282"/>
                </a:lnTo>
                <a:lnTo>
                  <a:pt x="28955" y="2012823"/>
                </a:lnTo>
                <a:lnTo>
                  <a:pt x="33274" y="2017141"/>
                </a:lnTo>
                <a:lnTo>
                  <a:pt x="43814" y="2017141"/>
                </a:lnTo>
                <a:lnTo>
                  <a:pt x="48005" y="2012823"/>
                </a:lnTo>
                <a:lnTo>
                  <a:pt x="48005" y="2002282"/>
                </a:lnTo>
                <a:lnTo>
                  <a:pt x="43814" y="1998091"/>
                </a:lnTo>
                <a:close/>
              </a:path>
              <a:path w="76200" h="3161030">
                <a:moveTo>
                  <a:pt x="43814" y="2036191"/>
                </a:moveTo>
                <a:lnTo>
                  <a:pt x="33274" y="2036191"/>
                </a:lnTo>
                <a:lnTo>
                  <a:pt x="28955" y="2040382"/>
                </a:lnTo>
                <a:lnTo>
                  <a:pt x="28955" y="2050923"/>
                </a:lnTo>
                <a:lnTo>
                  <a:pt x="33274" y="2055241"/>
                </a:lnTo>
                <a:lnTo>
                  <a:pt x="43814" y="2055241"/>
                </a:lnTo>
                <a:lnTo>
                  <a:pt x="48005" y="2050923"/>
                </a:lnTo>
                <a:lnTo>
                  <a:pt x="48005" y="2040382"/>
                </a:lnTo>
                <a:lnTo>
                  <a:pt x="43814" y="2036191"/>
                </a:lnTo>
                <a:close/>
              </a:path>
              <a:path w="76200" h="3161030">
                <a:moveTo>
                  <a:pt x="43814" y="2074291"/>
                </a:moveTo>
                <a:lnTo>
                  <a:pt x="33274" y="2074291"/>
                </a:lnTo>
                <a:lnTo>
                  <a:pt x="28955" y="2078482"/>
                </a:lnTo>
                <a:lnTo>
                  <a:pt x="28955" y="2089023"/>
                </a:lnTo>
                <a:lnTo>
                  <a:pt x="33274" y="2093341"/>
                </a:lnTo>
                <a:lnTo>
                  <a:pt x="43814" y="2093341"/>
                </a:lnTo>
                <a:lnTo>
                  <a:pt x="48005" y="2089023"/>
                </a:lnTo>
                <a:lnTo>
                  <a:pt x="48005" y="2078482"/>
                </a:lnTo>
                <a:lnTo>
                  <a:pt x="43814" y="2074291"/>
                </a:lnTo>
                <a:close/>
              </a:path>
              <a:path w="76200" h="3161030">
                <a:moveTo>
                  <a:pt x="43814" y="2112391"/>
                </a:moveTo>
                <a:lnTo>
                  <a:pt x="33274" y="2112391"/>
                </a:lnTo>
                <a:lnTo>
                  <a:pt x="28955" y="2116709"/>
                </a:lnTo>
                <a:lnTo>
                  <a:pt x="28955" y="2127250"/>
                </a:lnTo>
                <a:lnTo>
                  <a:pt x="33274" y="2131441"/>
                </a:lnTo>
                <a:lnTo>
                  <a:pt x="43814" y="2131441"/>
                </a:lnTo>
                <a:lnTo>
                  <a:pt x="48005" y="2127250"/>
                </a:lnTo>
                <a:lnTo>
                  <a:pt x="48005" y="2116709"/>
                </a:lnTo>
                <a:lnTo>
                  <a:pt x="43814" y="2112391"/>
                </a:lnTo>
                <a:close/>
              </a:path>
              <a:path w="76200" h="3161030">
                <a:moveTo>
                  <a:pt x="43814" y="2150491"/>
                </a:moveTo>
                <a:lnTo>
                  <a:pt x="33274" y="2150491"/>
                </a:lnTo>
                <a:lnTo>
                  <a:pt x="28955" y="2154809"/>
                </a:lnTo>
                <a:lnTo>
                  <a:pt x="28955" y="2165350"/>
                </a:lnTo>
                <a:lnTo>
                  <a:pt x="33274" y="2169541"/>
                </a:lnTo>
                <a:lnTo>
                  <a:pt x="43814" y="2169541"/>
                </a:lnTo>
                <a:lnTo>
                  <a:pt x="48005" y="2165350"/>
                </a:lnTo>
                <a:lnTo>
                  <a:pt x="48005" y="2154809"/>
                </a:lnTo>
                <a:lnTo>
                  <a:pt x="43814" y="2150491"/>
                </a:lnTo>
                <a:close/>
              </a:path>
              <a:path w="76200" h="3161030">
                <a:moveTo>
                  <a:pt x="43814" y="2188591"/>
                </a:moveTo>
                <a:lnTo>
                  <a:pt x="33274" y="2188591"/>
                </a:lnTo>
                <a:lnTo>
                  <a:pt x="28955" y="2192909"/>
                </a:lnTo>
                <a:lnTo>
                  <a:pt x="28955" y="2203450"/>
                </a:lnTo>
                <a:lnTo>
                  <a:pt x="33274" y="2207641"/>
                </a:lnTo>
                <a:lnTo>
                  <a:pt x="43814" y="2207641"/>
                </a:lnTo>
                <a:lnTo>
                  <a:pt x="48005" y="2203450"/>
                </a:lnTo>
                <a:lnTo>
                  <a:pt x="48005" y="2192909"/>
                </a:lnTo>
                <a:lnTo>
                  <a:pt x="43814" y="2188591"/>
                </a:lnTo>
                <a:close/>
              </a:path>
              <a:path w="76200" h="3161030">
                <a:moveTo>
                  <a:pt x="43814" y="2226691"/>
                </a:moveTo>
                <a:lnTo>
                  <a:pt x="33274" y="2226691"/>
                </a:lnTo>
                <a:lnTo>
                  <a:pt x="28955" y="2231009"/>
                </a:lnTo>
                <a:lnTo>
                  <a:pt x="28955" y="2241550"/>
                </a:lnTo>
                <a:lnTo>
                  <a:pt x="33274" y="2245868"/>
                </a:lnTo>
                <a:lnTo>
                  <a:pt x="43814" y="2245868"/>
                </a:lnTo>
                <a:lnTo>
                  <a:pt x="48005" y="2241550"/>
                </a:lnTo>
                <a:lnTo>
                  <a:pt x="48005" y="2231009"/>
                </a:lnTo>
                <a:lnTo>
                  <a:pt x="43814" y="2226691"/>
                </a:lnTo>
                <a:close/>
              </a:path>
              <a:path w="76200" h="3161030">
                <a:moveTo>
                  <a:pt x="43814" y="2264918"/>
                </a:moveTo>
                <a:lnTo>
                  <a:pt x="33274" y="2264918"/>
                </a:lnTo>
                <a:lnTo>
                  <a:pt x="29083" y="2269109"/>
                </a:lnTo>
                <a:lnTo>
                  <a:pt x="29083" y="2279650"/>
                </a:lnTo>
                <a:lnTo>
                  <a:pt x="33274" y="2283968"/>
                </a:lnTo>
                <a:lnTo>
                  <a:pt x="43814" y="2283968"/>
                </a:lnTo>
                <a:lnTo>
                  <a:pt x="48133" y="2279650"/>
                </a:lnTo>
                <a:lnTo>
                  <a:pt x="48133" y="2269109"/>
                </a:lnTo>
                <a:lnTo>
                  <a:pt x="43814" y="2264918"/>
                </a:lnTo>
                <a:close/>
              </a:path>
              <a:path w="76200" h="3161030">
                <a:moveTo>
                  <a:pt x="43814" y="2303018"/>
                </a:moveTo>
                <a:lnTo>
                  <a:pt x="33274" y="2303018"/>
                </a:lnTo>
                <a:lnTo>
                  <a:pt x="29083" y="2307209"/>
                </a:lnTo>
                <a:lnTo>
                  <a:pt x="29083" y="2317750"/>
                </a:lnTo>
                <a:lnTo>
                  <a:pt x="33274" y="2322068"/>
                </a:lnTo>
                <a:lnTo>
                  <a:pt x="43814" y="2322068"/>
                </a:lnTo>
                <a:lnTo>
                  <a:pt x="48133" y="2317750"/>
                </a:lnTo>
                <a:lnTo>
                  <a:pt x="48133" y="2307209"/>
                </a:lnTo>
                <a:lnTo>
                  <a:pt x="43814" y="2303018"/>
                </a:lnTo>
                <a:close/>
              </a:path>
              <a:path w="76200" h="3161030">
                <a:moveTo>
                  <a:pt x="43814" y="2341118"/>
                </a:moveTo>
                <a:lnTo>
                  <a:pt x="33274" y="2341118"/>
                </a:lnTo>
                <a:lnTo>
                  <a:pt x="29083" y="2345309"/>
                </a:lnTo>
                <a:lnTo>
                  <a:pt x="29083" y="2355850"/>
                </a:lnTo>
                <a:lnTo>
                  <a:pt x="33274" y="2360168"/>
                </a:lnTo>
                <a:lnTo>
                  <a:pt x="43814" y="2360168"/>
                </a:lnTo>
                <a:lnTo>
                  <a:pt x="48133" y="2355850"/>
                </a:lnTo>
                <a:lnTo>
                  <a:pt x="48133" y="2345309"/>
                </a:lnTo>
                <a:lnTo>
                  <a:pt x="43814" y="2341118"/>
                </a:lnTo>
                <a:close/>
              </a:path>
              <a:path w="76200" h="3161030">
                <a:moveTo>
                  <a:pt x="43814" y="2379218"/>
                </a:moveTo>
                <a:lnTo>
                  <a:pt x="33274" y="2379218"/>
                </a:lnTo>
                <a:lnTo>
                  <a:pt x="29083" y="2383536"/>
                </a:lnTo>
                <a:lnTo>
                  <a:pt x="29083" y="2394077"/>
                </a:lnTo>
                <a:lnTo>
                  <a:pt x="33274" y="2398268"/>
                </a:lnTo>
                <a:lnTo>
                  <a:pt x="43814" y="2398268"/>
                </a:lnTo>
                <a:lnTo>
                  <a:pt x="48133" y="2394077"/>
                </a:lnTo>
                <a:lnTo>
                  <a:pt x="48133" y="2383536"/>
                </a:lnTo>
                <a:lnTo>
                  <a:pt x="43814" y="2379218"/>
                </a:lnTo>
                <a:close/>
              </a:path>
              <a:path w="76200" h="3161030">
                <a:moveTo>
                  <a:pt x="43814" y="2417318"/>
                </a:moveTo>
                <a:lnTo>
                  <a:pt x="33274" y="2417318"/>
                </a:lnTo>
                <a:lnTo>
                  <a:pt x="29083" y="2421636"/>
                </a:lnTo>
                <a:lnTo>
                  <a:pt x="29083" y="2432177"/>
                </a:lnTo>
                <a:lnTo>
                  <a:pt x="33274" y="2436368"/>
                </a:lnTo>
                <a:lnTo>
                  <a:pt x="43814" y="2436368"/>
                </a:lnTo>
                <a:lnTo>
                  <a:pt x="48133" y="2432177"/>
                </a:lnTo>
                <a:lnTo>
                  <a:pt x="48133" y="2421636"/>
                </a:lnTo>
                <a:lnTo>
                  <a:pt x="43814" y="2417318"/>
                </a:lnTo>
                <a:close/>
              </a:path>
              <a:path w="76200" h="3161030">
                <a:moveTo>
                  <a:pt x="43814" y="2455418"/>
                </a:moveTo>
                <a:lnTo>
                  <a:pt x="33274" y="2455418"/>
                </a:lnTo>
                <a:lnTo>
                  <a:pt x="29083" y="2459736"/>
                </a:lnTo>
                <a:lnTo>
                  <a:pt x="29083" y="2470277"/>
                </a:lnTo>
                <a:lnTo>
                  <a:pt x="33274" y="2474468"/>
                </a:lnTo>
                <a:lnTo>
                  <a:pt x="43814" y="2474468"/>
                </a:lnTo>
                <a:lnTo>
                  <a:pt x="48133" y="2470277"/>
                </a:lnTo>
                <a:lnTo>
                  <a:pt x="48133" y="2459736"/>
                </a:lnTo>
                <a:lnTo>
                  <a:pt x="43814" y="2455418"/>
                </a:lnTo>
                <a:close/>
              </a:path>
              <a:path w="76200" h="3161030">
                <a:moveTo>
                  <a:pt x="43814" y="2493518"/>
                </a:moveTo>
                <a:lnTo>
                  <a:pt x="33274" y="2493518"/>
                </a:lnTo>
                <a:lnTo>
                  <a:pt x="29083" y="2497836"/>
                </a:lnTo>
                <a:lnTo>
                  <a:pt x="29083" y="2508377"/>
                </a:lnTo>
                <a:lnTo>
                  <a:pt x="33274" y="2512695"/>
                </a:lnTo>
                <a:lnTo>
                  <a:pt x="43814" y="2512695"/>
                </a:lnTo>
                <a:lnTo>
                  <a:pt x="48133" y="2508377"/>
                </a:lnTo>
                <a:lnTo>
                  <a:pt x="48133" y="2497836"/>
                </a:lnTo>
                <a:lnTo>
                  <a:pt x="43814" y="2493518"/>
                </a:lnTo>
                <a:close/>
              </a:path>
              <a:path w="76200" h="3161030">
                <a:moveTo>
                  <a:pt x="43814" y="2531745"/>
                </a:moveTo>
                <a:lnTo>
                  <a:pt x="33400" y="2531745"/>
                </a:lnTo>
                <a:lnTo>
                  <a:pt x="29083" y="2535936"/>
                </a:lnTo>
                <a:lnTo>
                  <a:pt x="29083" y="2546477"/>
                </a:lnTo>
                <a:lnTo>
                  <a:pt x="33400" y="2550795"/>
                </a:lnTo>
                <a:lnTo>
                  <a:pt x="43814" y="2550795"/>
                </a:lnTo>
                <a:lnTo>
                  <a:pt x="48133" y="2546477"/>
                </a:lnTo>
                <a:lnTo>
                  <a:pt x="48133" y="2535936"/>
                </a:lnTo>
                <a:lnTo>
                  <a:pt x="43814" y="2531745"/>
                </a:lnTo>
                <a:close/>
              </a:path>
              <a:path w="76200" h="3161030">
                <a:moveTo>
                  <a:pt x="43814" y="2569845"/>
                </a:moveTo>
                <a:lnTo>
                  <a:pt x="33400" y="2569845"/>
                </a:lnTo>
                <a:lnTo>
                  <a:pt x="29083" y="2574036"/>
                </a:lnTo>
                <a:lnTo>
                  <a:pt x="29083" y="2584577"/>
                </a:lnTo>
                <a:lnTo>
                  <a:pt x="33400" y="2588895"/>
                </a:lnTo>
                <a:lnTo>
                  <a:pt x="43814" y="2588895"/>
                </a:lnTo>
                <a:lnTo>
                  <a:pt x="48133" y="2584577"/>
                </a:lnTo>
                <a:lnTo>
                  <a:pt x="48133" y="2574036"/>
                </a:lnTo>
                <a:lnTo>
                  <a:pt x="43814" y="2569845"/>
                </a:lnTo>
                <a:close/>
              </a:path>
              <a:path w="76200" h="3161030">
                <a:moveTo>
                  <a:pt x="43941" y="2607945"/>
                </a:moveTo>
                <a:lnTo>
                  <a:pt x="33400" y="2607945"/>
                </a:lnTo>
                <a:lnTo>
                  <a:pt x="29083" y="2612263"/>
                </a:lnTo>
                <a:lnTo>
                  <a:pt x="29083" y="2622804"/>
                </a:lnTo>
                <a:lnTo>
                  <a:pt x="33400" y="2626995"/>
                </a:lnTo>
                <a:lnTo>
                  <a:pt x="43941" y="2626995"/>
                </a:lnTo>
                <a:lnTo>
                  <a:pt x="48133" y="2622804"/>
                </a:lnTo>
                <a:lnTo>
                  <a:pt x="48133" y="2612263"/>
                </a:lnTo>
                <a:lnTo>
                  <a:pt x="43941" y="2607945"/>
                </a:lnTo>
                <a:close/>
              </a:path>
              <a:path w="76200" h="3161030">
                <a:moveTo>
                  <a:pt x="43941" y="2646045"/>
                </a:moveTo>
                <a:lnTo>
                  <a:pt x="33400" y="2646045"/>
                </a:lnTo>
                <a:lnTo>
                  <a:pt x="29083" y="2650363"/>
                </a:lnTo>
                <a:lnTo>
                  <a:pt x="29083" y="2660904"/>
                </a:lnTo>
                <a:lnTo>
                  <a:pt x="33400" y="2665095"/>
                </a:lnTo>
                <a:lnTo>
                  <a:pt x="43941" y="2665095"/>
                </a:lnTo>
                <a:lnTo>
                  <a:pt x="48133" y="2660904"/>
                </a:lnTo>
                <a:lnTo>
                  <a:pt x="48133" y="2650363"/>
                </a:lnTo>
                <a:lnTo>
                  <a:pt x="43941" y="2646045"/>
                </a:lnTo>
                <a:close/>
              </a:path>
              <a:path w="76200" h="3161030">
                <a:moveTo>
                  <a:pt x="43941" y="2684183"/>
                </a:moveTo>
                <a:lnTo>
                  <a:pt x="33400" y="2684183"/>
                </a:lnTo>
                <a:lnTo>
                  <a:pt x="29083" y="2688437"/>
                </a:lnTo>
                <a:lnTo>
                  <a:pt x="29083" y="2698978"/>
                </a:lnTo>
                <a:lnTo>
                  <a:pt x="33400" y="2703245"/>
                </a:lnTo>
                <a:lnTo>
                  <a:pt x="43941" y="2703245"/>
                </a:lnTo>
                <a:lnTo>
                  <a:pt x="48133" y="2698978"/>
                </a:lnTo>
                <a:lnTo>
                  <a:pt x="48133" y="2688437"/>
                </a:lnTo>
                <a:lnTo>
                  <a:pt x="43941" y="2684183"/>
                </a:lnTo>
                <a:close/>
              </a:path>
              <a:path w="76200" h="3161030">
                <a:moveTo>
                  <a:pt x="43941" y="2722295"/>
                </a:moveTo>
                <a:lnTo>
                  <a:pt x="33400" y="2722295"/>
                </a:lnTo>
                <a:lnTo>
                  <a:pt x="29083" y="2726563"/>
                </a:lnTo>
                <a:lnTo>
                  <a:pt x="29083" y="2737104"/>
                </a:lnTo>
                <a:lnTo>
                  <a:pt x="33400" y="2741371"/>
                </a:lnTo>
                <a:lnTo>
                  <a:pt x="43941" y="2741371"/>
                </a:lnTo>
                <a:lnTo>
                  <a:pt x="48133" y="2737104"/>
                </a:lnTo>
                <a:lnTo>
                  <a:pt x="48133" y="2726563"/>
                </a:lnTo>
                <a:lnTo>
                  <a:pt x="43941" y="2722295"/>
                </a:lnTo>
                <a:close/>
              </a:path>
              <a:path w="76200" h="3161030">
                <a:moveTo>
                  <a:pt x="43941" y="2760421"/>
                </a:moveTo>
                <a:lnTo>
                  <a:pt x="33400" y="2760421"/>
                </a:lnTo>
                <a:lnTo>
                  <a:pt x="29083" y="2764675"/>
                </a:lnTo>
                <a:lnTo>
                  <a:pt x="29083" y="2775216"/>
                </a:lnTo>
                <a:lnTo>
                  <a:pt x="33400" y="2779483"/>
                </a:lnTo>
                <a:lnTo>
                  <a:pt x="43941" y="2779483"/>
                </a:lnTo>
                <a:lnTo>
                  <a:pt x="48133" y="2775216"/>
                </a:lnTo>
                <a:lnTo>
                  <a:pt x="48133" y="2764675"/>
                </a:lnTo>
                <a:lnTo>
                  <a:pt x="43941" y="2760421"/>
                </a:lnTo>
                <a:close/>
              </a:path>
              <a:path w="76200" h="3161030">
                <a:moveTo>
                  <a:pt x="43941" y="2798533"/>
                </a:moveTo>
                <a:lnTo>
                  <a:pt x="33400" y="2798533"/>
                </a:lnTo>
                <a:lnTo>
                  <a:pt x="29083" y="2802801"/>
                </a:lnTo>
                <a:lnTo>
                  <a:pt x="29083" y="2813342"/>
                </a:lnTo>
                <a:lnTo>
                  <a:pt x="33400" y="2817609"/>
                </a:lnTo>
                <a:lnTo>
                  <a:pt x="43941" y="2817609"/>
                </a:lnTo>
                <a:lnTo>
                  <a:pt x="48133" y="2813342"/>
                </a:lnTo>
                <a:lnTo>
                  <a:pt x="48133" y="2802801"/>
                </a:lnTo>
                <a:lnTo>
                  <a:pt x="43941" y="2798533"/>
                </a:lnTo>
                <a:close/>
              </a:path>
              <a:path w="76200" h="3161030">
                <a:moveTo>
                  <a:pt x="43941" y="2836659"/>
                </a:moveTo>
                <a:lnTo>
                  <a:pt x="33400" y="2836659"/>
                </a:lnTo>
                <a:lnTo>
                  <a:pt x="29083" y="2840926"/>
                </a:lnTo>
                <a:lnTo>
                  <a:pt x="29083" y="2851467"/>
                </a:lnTo>
                <a:lnTo>
                  <a:pt x="33400" y="2855722"/>
                </a:lnTo>
                <a:lnTo>
                  <a:pt x="43941" y="2855722"/>
                </a:lnTo>
                <a:lnTo>
                  <a:pt x="48133" y="2851467"/>
                </a:lnTo>
                <a:lnTo>
                  <a:pt x="48133" y="2840926"/>
                </a:lnTo>
                <a:lnTo>
                  <a:pt x="43941" y="2836659"/>
                </a:lnTo>
                <a:close/>
              </a:path>
              <a:path w="76200" h="3161030">
                <a:moveTo>
                  <a:pt x="43941" y="2874772"/>
                </a:moveTo>
                <a:lnTo>
                  <a:pt x="33400" y="2874772"/>
                </a:lnTo>
                <a:lnTo>
                  <a:pt x="29210" y="2879039"/>
                </a:lnTo>
                <a:lnTo>
                  <a:pt x="29210" y="2889580"/>
                </a:lnTo>
                <a:lnTo>
                  <a:pt x="33400" y="2893847"/>
                </a:lnTo>
                <a:lnTo>
                  <a:pt x="43941" y="2893847"/>
                </a:lnTo>
                <a:lnTo>
                  <a:pt x="48260" y="2889580"/>
                </a:lnTo>
                <a:lnTo>
                  <a:pt x="48260" y="2879039"/>
                </a:lnTo>
                <a:lnTo>
                  <a:pt x="43941" y="2874772"/>
                </a:lnTo>
                <a:close/>
              </a:path>
              <a:path w="76200" h="3161030">
                <a:moveTo>
                  <a:pt x="43941" y="2912897"/>
                </a:moveTo>
                <a:lnTo>
                  <a:pt x="33400" y="2912897"/>
                </a:lnTo>
                <a:lnTo>
                  <a:pt x="29210" y="2917164"/>
                </a:lnTo>
                <a:lnTo>
                  <a:pt x="29210" y="2927705"/>
                </a:lnTo>
                <a:lnTo>
                  <a:pt x="33400" y="2931960"/>
                </a:lnTo>
                <a:lnTo>
                  <a:pt x="43941" y="2931960"/>
                </a:lnTo>
                <a:lnTo>
                  <a:pt x="48260" y="2927705"/>
                </a:lnTo>
                <a:lnTo>
                  <a:pt x="48260" y="2917164"/>
                </a:lnTo>
                <a:lnTo>
                  <a:pt x="43941" y="2912897"/>
                </a:lnTo>
                <a:close/>
              </a:path>
              <a:path w="76200" h="3161030">
                <a:moveTo>
                  <a:pt x="43941" y="2951022"/>
                </a:moveTo>
                <a:lnTo>
                  <a:pt x="33400" y="2951022"/>
                </a:lnTo>
                <a:lnTo>
                  <a:pt x="29210" y="2955277"/>
                </a:lnTo>
                <a:lnTo>
                  <a:pt x="29210" y="2965818"/>
                </a:lnTo>
                <a:lnTo>
                  <a:pt x="33400" y="2970085"/>
                </a:lnTo>
                <a:lnTo>
                  <a:pt x="43941" y="2970085"/>
                </a:lnTo>
                <a:lnTo>
                  <a:pt x="48260" y="2965818"/>
                </a:lnTo>
                <a:lnTo>
                  <a:pt x="48260" y="2955277"/>
                </a:lnTo>
                <a:lnTo>
                  <a:pt x="43941" y="2951022"/>
                </a:lnTo>
                <a:close/>
              </a:path>
              <a:path w="76200" h="3161030">
                <a:moveTo>
                  <a:pt x="43941" y="2989135"/>
                </a:moveTo>
                <a:lnTo>
                  <a:pt x="33400" y="2989135"/>
                </a:lnTo>
                <a:lnTo>
                  <a:pt x="29210" y="2993402"/>
                </a:lnTo>
                <a:lnTo>
                  <a:pt x="29210" y="3003943"/>
                </a:lnTo>
                <a:lnTo>
                  <a:pt x="33400" y="3008210"/>
                </a:lnTo>
                <a:lnTo>
                  <a:pt x="43941" y="3008210"/>
                </a:lnTo>
                <a:lnTo>
                  <a:pt x="48260" y="3003943"/>
                </a:lnTo>
                <a:lnTo>
                  <a:pt x="48260" y="2993402"/>
                </a:lnTo>
                <a:lnTo>
                  <a:pt x="43941" y="2989135"/>
                </a:lnTo>
                <a:close/>
              </a:path>
              <a:path w="76200" h="3161030">
                <a:moveTo>
                  <a:pt x="43941" y="3027260"/>
                </a:moveTo>
                <a:lnTo>
                  <a:pt x="33400" y="3027260"/>
                </a:lnTo>
                <a:lnTo>
                  <a:pt x="29210" y="3031528"/>
                </a:lnTo>
                <a:lnTo>
                  <a:pt x="29210" y="3042056"/>
                </a:lnTo>
                <a:lnTo>
                  <a:pt x="33400" y="3046323"/>
                </a:lnTo>
                <a:lnTo>
                  <a:pt x="43941" y="3046323"/>
                </a:lnTo>
                <a:lnTo>
                  <a:pt x="48260" y="3042056"/>
                </a:lnTo>
                <a:lnTo>
                  <a:pt x="48260" y="3031528"/>
                </a:lnTo>
                <a:lnTo>
                  <a:pt x="43941" y="3027260"/>
                </a:lnTo>
                <a:close/>
              </a:path>
              <a:path w="76200" h="3161030">
                <a:moveTo>
                  <a:pt x="43941" y="3065373"/>
                </a:moveTo>
                <a:lnTo>
                  <a:pt x="33400" y="3065373"/>
                </a:lnTo>
                <a:lnTo>
                  <a:pt x="29210" y="3069640"/>
                </a:lnTo>
                <a:lnTo>
                  <a:pt x="29210" y="3080181"/>
                </a:lnTo>
                <a:lnTo>
                  <a:pt x="33400" y="3084449"/>
                </a:lnTo>
                <a:lnTo>
                  <a:pt x="43941" y="3084449"/>
                </a:lnTo>
                <a:lnTo>
                  <a:pt x="48260" y="3080181"/>
                </a:lnTo>
                <a:lnTo>
                  <a:pt x="48260" y="3069640"/>
                </a:lnTo>
                <a:lnTo>
                  <a:pt x="43941" y="3065373"/>
                </a:lnTo>
                <a:close/>
              </a:path>
              <a:path w="76200" h="3161030">
                <a:moveTo>
                  <a:pt x="43941" y="3103499"/>
                </a:moveTo>
                <a:lnTo>
                  <a:pt x="33400" y="3103499"/>
                </a:lnTo>
                <a:lnTo>
                  <a:pt x="29210" y="3107766"/>
                </a:lnTo>
                <a:lnTo>
                  <a:pt x="29210" y="3118307"/>
                </a:lnTo>
                <a:lnTo>
                  <a:pt x="33400" y="3122574"/>
                </a:lnTo>
                <a:lnTo>
                  <a:pt x="43941" y="3122574"/>
                </a:lnTo>
                <a:lnTo>
                  <a:pt x="48260" y="3118307"/>
                </a:lnTo>
                <a:lnTo>
                  <a:pt x="48260" y="3107766"/>
                </a:lnTo>
                <a:lnTo>
                  <a:pt x="43941" y="3103499"/>
                </a:lnTo>
                <a:close/>
              </a:path>
              <a:path w="76200" h="3161030">
                <a:moveTo>
                  <a:pt x="43941" y="3141624"/>
                </a:moveTo>
                <a:lnTo>
                  <a:pt x="33527" y="3141624"/>
                </a:lnTo>
                <a:lnTo>
                  <a:pt x="29210" y="3145878"/>
                </a:lnTo>
                <a:lnTo>
                  <a:pt x="29210" y="3156419"/>
                </a:lnTo>
                <a:lnTo>
                  <a:pt x="33527" y="3160687"/>
                </a:lnTo>
                <a:lnTo>
                  <a:pt x="43941" y="3160687"/>
                </a:lnTo>
                <a:lnTo>
                  <a:pt x="48260" y="3156419"/>
                </a:lnTo>
                <a:lnTo>
                  <a:pt x="48260" y="3145878"/>
                </a:lnTo>
                <a:lnTo>
                  <a:pt x="43941" y="3141624"/>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13" name="Graphic 1785">
            <a:extLst>
              <a:ext uri="{FF2B5EF4-FFF2-40B4-BE49-F238E27FC236}">
                <a16:creationId xmlns:a16="http://schemas.microsoft.com/office/drawing/2014/main" id="{00000000-0008-0000-1200-000071000000}"/>
              </a:ext>
            </a:extLst>
          </xdr:cNvPr>
          <xdr:cNvSpPr/>
        </xdr:nvSpPr>
        <xdr:spPr>
          <a:xfrm>
            <a:off x="1369694" y="463550"/>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4" name="Image 1786">
            <a:extLst>
              <a:ext uri="{FF2B5EF4-FFF2-40B4-BE49-F238E27FC236}">
                <a16:creationId xmlns:a16="http://schemas.microsoft.com/office/drawing/2014/main" id="{00000000-0008-0000-1200-000072000000}"/>
              </a:ext>
            </a:extLst>
          </xdr:cNvPr>
          <xdr:cNvPicPr/>
        </xdr:nvPicPr>
        <xdr:blipFill>
          <a:blip xmlns:r="http://schemas.openxmlformats.org/officeDocument/2006/relationships" r:embed="rId8" cstate="print"/>
          <a:stretch>
            <a:fillRect/>
          </a:stretch>
        </xdr:blipFill>
        <xdr:spPr>
          <a:xfrm>
            <a:off x="1356994" y="438150"/>
            <a:ext cx="90804" cy="90805"/>
          </a:xfrm>
          <a:prstGeom prst="rect">
            <a:avLst/>
          </a:prstGeom>
        </xdr:spPr>
      </xdr:pic>
      <xdr:sp macro="" textlink="">
        <xdr:nvSpPr>
          <xdr:cNvPr id="115" name="Graphic 1787">
            <a:extLst>
              <a:ext uri="{FF2B5EF4-FFF2-40B4-BE49-F238E27FC236}">
                <a16:creationId xmlns:a16="http://schemas.microsoft.com/office/drawing/2014/main" id="{00000000-0008-0000-1200-000073000000}"/>
              </a:ext>
            </a:extLst>
          </xdr:cNvPr>
          <xdr:cNvSpPr/>
        </xdr:nvSpPr>
        <xdr:spPr>
          <a:xfrm>
            <a:off x="1356994" y="438150"/>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6" name="Graphic 1788">
            <a:extLst>
              <a:ext uri="{FF2B5EF4-FFF2-40B4-BE49-F238E27FC236}">
                <a16:creationId xmlns:a16="http://schemas.microsoft.com/office/drawing/2014/main" id="{00000000-0008-0000-1200-000074000000}"/>
              </a:ext>
            </a:extLst>
          </xdr:cNvPr>
          <xdr:cNvSpPr/>
        </xdr:nvSpPr>
        <xdr:spPr>
          <a:xfrm>
            <a:off x="1360169" y="163448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7" name="Image 1789">
            <a:extLst>
              <a:ext uri="{FF2B5EF4-FFF2-40B4-BE49-F238E27FC236}">
                <a16:creationId xmlns:a16="http://schemas.microsoft.com/office/drawing/2014/main" id="{00000000-0008-0000-1200-000075000000}"/>
              </a:ext>
            </a:extLst>
          </xdr:cNvPr>
          <xdr:cNvPicPr/>
        </xdr:nvPicPr>
        <xdr:blipFill>
          <a:blip xmlns:r="http://schemas.openxmlformats.org/officeDocument/2006/relationships" r:embed="rId8" cstate="print"/>
          <a:stretch>
            <a:fillRect/>
          </a:stretch>
        </xdr:blipFill>
        <xdr:spPr>
          <a:xfrm>
            <a:off x="1347469" y="1609089"/>
            <a:ext cx="90804" cy="90805"/>
          </a:xfrm>
          <a:prstGeom prst="rect">
            <a:avLst/>
          </a:prstGeom>
        </xdr:spPr>
      </xdr:pic>
      <xdr:sp macro="" textlink="">
        <xdr:nvSpPr>
          <xdr:cNvPr id="118" name="Graphic 1790">
            <a:extLst>
              <a:ext uri="{FF2B5EF4-FFF2-40B4-BE49-F238E27FC236}">
                <a16:creationId xmlns:a16="http://schemas.microsoft.com/office/drawing/2014/main" id="{00000000-0008-0000-1200-000076000000}"/>
              </a:ext>
            </a:extLst>
          </xdr:cNvPr>
          <xdr:cNvSpPr/>
        </xdr:nvSpPr>
        <xdr:spPr>
          <a:xfrm>
            <a:off x="1347469" y="160908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9" name="Graphic 1791">
            <a:extLst>
              <a:ext uri="{FF2B5EF4-FFF2-40B4-BE49-F238E27FC236}">
                <a16:creationId xmlns:a16="http://schemas.microsoft.com/office/drawing/2014/main" id="{00000000-0008-0000-1200-000077000000}"/>
              </a:ext>
            </a:extLst>
          </xdr:cNvPr>
          <xdr:cNvSpPr/>
        </xdr:nvSpPr>
        <xdr:spPr>
          <a:xfrm>
            <a:off x="1009650" y="1570989"/>
            <a:ext cx="285750" cy="238125"/>
          </a:xfrm>
          <a:custGeom>
            <a:avLst/>
            <a:gdLst/>
            <a:ahLst/>
            <a:cxnLst/>
            <a:rect l="l" t="t" r="r" b="b"/>
            <a:pathLst>
              <a:path w="285750" h="238125">
                <a:moveTo>
                  <a:pt x="285750" y="0"/>
                </a:moveTo>
                <a:lnTo>
                  <a:pt x="0" y="0"/>
                </a:lnTo>
                <a:lnTo>
                  <a:pt x="0" y="238124"/>
                </a:lnTo>
                <a:lnTo>
                  <a:pt x="285750" y="238124"/>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0" name="Graphic 1792">
            <a:extLst>
              <a:ext uri="{FF2B5EF4-FFF2-40B4-BE49-F238E27FC236}">
                <a16:creationId xmlns:a16="http://schemas.microsoft.com/office/drawing/2014/main" id="{00000000-0008-0000-1200-000078000000}"/>
              </a:ext>
            </a:extLst>
          </xdr:cNvPr>
          <xdr:cNvSpPr/>
        </xdr:nvSpPr>
        <xdr:spPr>
          <a:xfrm>
            <a:off x="1693545" y="1634489"/>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21" name="Image 1793">
            <a:extLst>
              <a:ext uri="{FF2B5EF4-FFF2-40B4-BE49-F238E27FC236}">
                <a16:creationId xmlns:a16="http://schemas.microsoft.com/office/drawing/2014/main" id="{00000000-0008-0000-1200-000079000000}"/>
              </a:ext>
            </a:extLst>
          </xdr:cNvPr>
          <xdr:cNvPicPr/>
        </xdr:nvPicPr>
        <xdr:blipFill>
          <a:blip xmlns:r="http://schemas.openxmlformats.org/officeDocument/2006/relationships" r:embed="rId9" cstate="print"/>
          <a:stretch>
            <a:fillRect/>
          </a:stretch>
        </xdr:blipFill>
        <xdr:spPr>
          <a:xfrm>
            <a:off x="1680845" y="1609089"/>
            <a:ext cx="90804" cy="90805"/>
          </a:xfrm>
          <a:prstGeom prst="rect">
            <a:avLst/>
          </a:prstGeom>
        </xdr:spPr>
      </xdr:pic>
      <xdr:sp macro="" textlink="">
        <xdr:nvSpPr>
          <xdr:cNvPr id="122" name="Graphic 1794">
            <a:extLst>
              <a:ext uri="{FF2B5EF4-FFF2-40B4-BE49-F238E27FC236}">
                <a16:creationId xmlns:a16="http://schemas.microsoft.com/office/drawing/2014/main" id="{00000000-0008-0000-1200-00007A000000}"/>
              </a:ext>
            </a:extLst>
          </xdr:cNvPr>
          <xdr:cNvSpPr/>
        </xdr:nvSpPr>
        <xdr:spPr>
          <a:xfrm>
            <a:off x="1680845" y="160908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23" name="Graphic 1795">
            <a:extLst>
              <a:ext uri="{FF2B5EF4-FFF2-40B4-BE49-F238E27FC236}">
                <a16:creationId xmlns:a16="http://schemas.microsoft.com/office/drawing/2014/main" id="{00000000-0008-0000-1200-00007B000000}"/>
              </a:ext>
            </a:extLst>
          </xdr:cNvPr>
          <xdr:cNvSpPr/>
        </xdr:nvSpPr>
        <xdr:spPr>
          <a:xfrm>
            <a:off x="1809750" y="1561464"/>
            <a:ext cx="390525" cy="323850"/>
          </a:xfrm>
          <a:custGeom>
            <a:avLst/>
            <a:gdLst/>
            <a:ahLst/>
            <a:cxnLst/>
            <a:rect l="l" t="t" r="r" b="b"/>
            <a:pathLst>
              <a:path w="390525" h="323850">
                <a:moveTo>
                  <a:pt x="390525" y="0"/>
                </a:moveTo>
                <a:lnTo>
                  <a:pt x="0" y="0"/>
                </a:lnTo>
                <a:lnTo>
                  <a:pt x="0" y="323849"/>
                </a:lnTo>
                <a:lnTo>
                  <a:pt x="390525" y="323849"/>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4" name="Graphic 1796">
            <a:extLst>
              <a:ext uri="{FF2B5EF4-FFF2-40B4-BE49-F238E27FC236}">
                <a16:creationId xmlns:a16="http://schemas.microsoft.com/office/drawing/2014/main" id="{00000000-0008-0000-1200-00007C000000}"/>
              </a:ext>
            </a:extLst>
          </xdr:cNvPr>
          <xdr:cNvSpPr/>
        </xdr:nvSpPr>
        <xdr:spPr>
          <a:xfrm>
            <a:off x="638175" y="2180589"/>
            <a:ext cx="1581150" cy="1270"/>
          </a:xfrm>
          <a:custGeom>
            <a:avLst/>
            <a:gdLst/>
            <a:ahLst/>
            <a:cxnLst/>
            <a:rect l="l" t="t" r="r" b="b"/>
            <a:pathLst>
              <a:path w="1581150">
                <a:moveTo>
                  <a:pt x="0" y="0"/>
                </a:moveTo>
                <a:lnTo>
                  <a:pt x="1581150" y="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25" name="Graphic 1797">
            <a:extLst>
              <a:ext uri="{FF2B5EF4-FFF2-40B4-BE49-F238E27FC236}">
                <a16:creationId xmlns:a16="http://schemas.microsoft.com/office/drawing/2014/main" id="{00000000-0008-0000-1200-00007D000000}"/>
              </a:ext>
            </a:extLst>
          </xdr:cNvPr>
          <xdr:cNvSpPr/>
        </xdr:nvSpPr>
        <xdr:spPr>
          <a:xfrm>
            <a:off x="638175" y="1809114"/>
            <a:ext cx="1581150" cy="685800"/>
          </a:xfrm>
          <a:custGeom>
            <a:avLst/>
            <a:gdLst/>
            <a:ahLst/>
            <a:cxnLst/>
            <a:rect l="l" t="t" r="r" b="b"/>
            <a:pathLst>
              <a:path w="1581150" h="685800">
                <a:moveTo>
                  <a:pt x="0" y="685799"/>
                </a:moveTo>
                <a:lnTo>
                  <a:pt x="1581150"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6" name="Graphic 1798">
            <a:extLst>
              <a:ext uri="{FF2B5EF4-FFF2-40B4-BE49-F238E27FC236}">
                <a16:creationId xmlns:a16="http://schemas.microsoft.com/office/drawing/2014/main" id="{00000000-0008-0000-1200-00007E000000}"/>
              </a:ext>
            </a:extLst>
          </xdr:cNvPr>
          <xdr:cNvSpPr/>
        </xdr:nvSpPr>
        <xdr:spPr>
          <a:xfrm>
            <a:off x="1369694" y="24631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7" name="Image 1799">
            <a:extLst>
              <a:ext uri="{FF2B5EF4-FFF2-40B4-BE49-F238E27FC236}">
                <a16:creationId xmlns:a16="http://schemas.microsoft.com/office/drawing/2014/main" id="{00000000-0008-0000-1200-00007F000000}"/>
              </a:ext>
            </a:extLst>
          </xdr:cNvPr>
          <xdr:cNvPicPr/>
        </xdr:nvPicPr>
        <xdr:blipFill>
          <a:blip xmlns:r="http://schemas.openxmlformats.org/officeDocument/2006/relationships" r:embed="rId5" cstate="print"/>
          <a:stretch>
            <a:fillRect/>
          </a:stretch>
        </xdr:blipFill>
        <xdr:spPr>
          <a:xfrm>
            <a:off x="1356994" y="2437764"/>
            <a:ext cx="90804" cy="90804"/>
          </a:xfrm>
          <a:prstGeom prst="rect">
            <a:avLst/>
          </a:prstGeom>
        </xdr:spPr>
      </xdr:pic>
      <xdr:sp macro="" textlink="">
        <xdr:nvSpPr>
          <xdr:cNvPr id="128" name="Graphic 1800">
            <a:extLst>
              <a:ext uri="{FF2B5EF4-FFF2-40B4-BE49-F238E27FC236}">
                <a16:creationId xmlns:a16="http://schemas.microsoft.com/office/drawing/2014/main" id="{00000000-0008-0000-1200-000080000000}"/>
              </a:ext>
            </a:extLst>
          </xdr:cNvPr>
          <xdr:cNvSpPr/>
        </xdr:nvSpPr>
        <xdr:spPr>
          <a:xfrm>
            <a:off x="1356994" y="24377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9" name="Graphic 1801">
            <a:extLst>
              <a:ext uri="{FF2B5EF4-FFF2-40B4-BE49-F238E27FC236}">
                <a16:creationId xmlns:a16="http://schemas.microsoft.com/office/drawing/2014/main" id="{00000000-0008-0000-1200-000081000000}"/>
              </a:ext>
            </a:extLst>
          </xdr:cNvPr>
          <xdr:cNvSpPr/>
        </xdr:nvSpPr>
        <xdr:spPr>
          <a:xfrm>
            <a:off x="1019175" y="2399664"/>
            <a:ext cx="285750" cy="304800"/>
          </a:xfrm>
          <a:custGeom>
            <a:avLst/>
            <a:gdLst/>
            <a:ahLst/>
            <a:cxnLst/>
            <a:rect l="l" t="t" r="r" b="b"/>
            <a:pathLst>
              <a:path w="285750" h="304800">
                <a:moveTo>
                  <a:pt x="285750" y="0"/>
                </a:moveTo>
                <a:lnTo>
                  <a:pt x="0" y="0"/>
                </a:lnTo>
                <a:lnTo>
                  <a:pt x="0" y="304799"/>
                </a:lnTo>
                <a:lnTo>
                  <a:pt x="285750" y="304799"/>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0" name="Graphic 1802">
            <a:extLst>
              <a:ext uri="{FF2B5EF4-FFF2-40B4-BE49-F238E27FC236}">
                <a16:creationId xmlns:a16="http://schemas.microsoft.com/office/drawing/2014/main" id="{00000000-0008-0000-1200-000082000000}"/>
              </a:ext>
            </a:extLst>
          </xdr:cNvPr>
          <xdr:cNvSpPr/>
        </xdr:nvSpPr>
        <xdr:spPr>
          <a:xfrm>
            <a:off x="1941195" y="2463164"/>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31" name="Image 1803">
            <a:extLst>
              <a:ext uri="{FF2B5EF4-FFF2-40B4-BE49-F238E27FC236}">
                <a16:creationId xmlns:a16="http://schemas.microsoft.com/office/drawing/2014/main" id="{00000000-0008-0000-1200-000083000000}"/>
              </a:ext>
            </a:extLst>
          </xdr:cNvPr>
          <xdr:cNvPicPr/>
        </xdr:nvPicPr>
        <xdr:blipFill>
          <a:blip xmlns:r="http://schemas.openxmlformats.org/officeDocument/2006/relationships" r:embed="rId6" cstate="print"/>
          <a:stretch>
            <a:fillRect/>
          </a:stretch>
        </xdr:blipFill>
        <xdr:spPr>
          <a:xfrm>
            <a:off x="1928495" y="2437764"/>
            <a:ext cx="90804" cy="90804"/>
          </a:xfrm>
          <a:prstGeom prst="rect">
            <a:avLst/>
          </a:prstGeom>
        </xdr:spPr>
      </xdr:pic>
      <xdr:sp macro="" textlink="">
        <xdr:nvSpPr>
          <xdr:cNvPr id="132" name="Graphic 1804">
            <a:extLst>
              <a:ext uri="{FF2B5EF4-FFF2-40B4-BE49-F238E27FC236}">
                <a16:creationId xmlns:a16="http://schemas.microsoft.com/office/drawing/2014/main" id="{00000000-0008-0000-1200-000084000000}"/>
              </a:ext>
            </a:extLst>
          </xdr:cNvPr>
          <xdr:cNvSpPr/>
        </xdr:nvSpPr>
        <xdr:spPr>
          <a:xfrm>
            <a:off x="1928495" y="24377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3" name="Graphic 1805">
            <a:extLst>
              <a:ext uri="{FF2B5EF4-FFF2-40B4-BE49-F238E27FC236}">
                <a16:creationId xmlns:a16="http://schemas.microsoft.com/office/drawing/2014/main" id="{00000000-0008-0000-1200-000085000000}"/>
              </a:ext>
            </a:extLst>
          </xdr:cNvPr>
          <xdr:cNvSpPr/>
        </xdr:nvSpPr>
        <xdr:spPr>
          <a:xfrm>
            <a:off x="1543050" y="2456814"/>
            <a:ext cx="352425" cy="304800"/>
          </a:xfrm>
          <a:custGeom>
            <a:avLst/>
            <a:gdLst/>
            <a:ahLst/>
            <a:cxnLst/>
            <a:rect l="l" t="t" r="r" b="b"/>
            <a:pathLst>
              <a:path w="352425" h="304800">
                <a:moveTo>
                  <a:pt x="352425" y="0"/>
                </a:moveTo>
                <a:lnTo>
                  <a:pt x="0" y="0"/>
                </a:lnTo>
                <a:lnTo>
                  <a:pt x="0" y="304799"/>
                </a:lnTo>
                <a:lnTo>
                  <a:pt x="352425" y="304799"/>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4" name="Graphic 1806">
            <a:extLst>
              <a:ext uri="{FF2B5EF4-FFF2-40B4-BE49-F238E27FC236}">
                <a16:creationId xmlns:a16="http://schemas.microsoft.com/office/drawing/2014/main" id="{00000000-0008-0000-1200-000086000000}"/>
              </a:ext>
            </a:extLst>
          </xdr:cNvPr>
          <xdr:cNvSpPr/>
        </xdr:nvSpPr>
        <xdr:spPr>
          <a:xfrm>
            <a:off x="1941195" y="2215514"/>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35" name="Image 1807">
            <a:extLst>
              <a:ext uri="{FF2B5EF4-FFF2-40B4-BE49-F238E27FC236}">
                <a16:creationId xmlns:a16="http://schemas.microsoft.com/office/drawing/2014/main" id="{00000000-0008-0000-1200-000087000000}"/>
              </a:ext>
            </a:extLst>
          </xdr:cNvPr>
          <xdr:cNvPicPr/>
        </xdr:nvPicPr>
        <xdr:blipFill>
          <a:blip xmlns:r="http://schemas.openxmlformats.org/officeDocument/2006/relationships" r:embed="rId6" cstate="print"/>
          <a:stretch>
            <a:fillRect/>
          </a:stretch>
        </xdr:blipFill>
        <xdr:spPr>
          <a:xfrm>
            <a:off x="1928495" y="2190114"/>
            <a:ext cx="90804" cy="90805"/>
          </a:xfrm>
          <a:prstGeom prst="rect">
            <a:avLst/>
          </a:prstGeom>
        </xdr:spPr>
      </xdr:pic>
      <xdr:sp macro="" textlink="">
        <xdr:nvSpPr>
          <xdr:cNvPr id="136" name="Graphic 1808">
            <a:extLst>
              <a:ext uri="{FF2B5EF4-FFF2-40B4-BE49-F238E27FC236}">
                <a16:creationId xmlns:a16="http://schemas.microsoft.com/office/drawing/2014/main" id="{00000000-0008-0000-1200-000088000000}"/>
              </a:ext>
            </a:extLst>
          </xdr:cNvPr>
          <xdr:cNvSpPr/>
        </xdr:nvSpPr>
        <xdr:spPr>
          <a:xfrm>
            <a:off x="1928495" y="219011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7" name="Graphic 1809">
            <a:extLst>
              <a:ext uri="{FF2B5EF4-FFF2-40B4-BE49-F238E27FC236}">
                <a16:creationId xmlns:a16="http://schemas.microsoft.com/office/drawing/2014/main" id="{00000000-0008-0000-1200-000089000000}"/>
              </a:ext>
            </a:extLst>
          </xdr:cNvPr>
          <xdr:cNvSpPr/>
        </xdr:nvSpPr>
        <xdr:spPr>
          <a:xfrm>
            <a:off x="1524000" y="2190114"/>
            <a:ext cx="361950" cy="304800"/>
          </a:xfrm>
          <a:custGeom>
            <a:avLst/>
            <a:gdLst/>
            <a:ahLst/>
            <a:cxnLst/>
            <a:rect l="l" t="t" r="r" b="b"/>
            <a:pathLst>
              <a:path w="361950" h="304800">
                <a:moveTo>
                  <a:pt x="361950" y="0"/>
                </a:moveTo>
                <a:lnTo>
                  <a:pt x="0" y="0"/>
                </a:lnTo>
                <a:lnTo>
                  <a:pt x="0" y="304799"/>
                </a:lnTo>
                <a:lnTo>
                  <a:pt x="361950" y="304799"/>
                </a:lnTo>
                <a:lnTo>
                  <a:pt x="3619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8" name="Graphic 1810">
            <a:extLst>
              <a:ext uri="{FF2B5EF4-FFF2-40B4-BE49-F238E27FC236}">
                <a16:creationId xmlns:a16="http://schemas.microsoft.com/office/drawing/2014/main" id="{00000000-0008-0000-1200-00008A000000}"/>
              </a:ext>
            </a:extLst>
          </xdr:cNvPr>
          <xdr:cNvSpPr/>
        </xdr:nvSpPr>
        <xdr:spPr>
          <a:xfrm>
            <a:off x="1381760" y="2242820"/>
            <a:ext cx="618490" cy="252095"/>
          </a:xfrm>
          <a:custGeom>
            <a:avLst/>
            <a:gdLst/>
            <a:ahLst/>
            <a:cxnLst/>
            <a:rect l="l" t="t" r="r" b="b"/>
            <a:pathLst>
              <a:path w="618490" h="252095">
                <a:moveTo>
                  <a:pt x="0" y="252095"/>
                </a:moveTo>
                <a:lnTo>
                  <a:pt x="618489" y="252095"/>
                </a:lnTo>
              </a:path>
              <a:path w="618490" h="252095">
                <a:moveTo>
                  <a:pt x="599439" y="213995"/>
                </a:moveTo>
                <a:lnTo>
                  <a:pt x="599439"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9" name="Graphic 1811">
            <a:extLst>
              <a:ext uri="{FF2B5EF4-FFF2-40B4-BE49-F238E27FC236}">
                <a16:creationId xmlns:a16="http://schemas.microsoft.com/office/drawing/2014/main" id="{00000000-0008-0000-1200-00008B000000}"/>
              </a:ext>
            </a:extLst>
          </xdr:cNvPr>
          <xdr:cNvSpPr/>
        </xdr:nvSpPr>
        <xdr:spPr>
          <a:xfrm>
            <a:off x="1693545" y="1339214"/>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40" name="Image 1812">
            <a:extLst>
              <a:ext uri="{FF2B5EF4-FFF2-40B4-BE49-F238E27FC236}">
                <a16:creationId xmlns:a16="http://schemas.microsoft.com/office/drawing/2014/main" id="{00000000-0008-0000-1200-00008C000000}"/>
              </a:ext>
            </a:extLst>
          </xdr:cNvPr>
          <xdr:cNvPicPr/>
        </xdr:nvPicPr>
        <xdr:blipFill>
          <a:blip xmlns:r="http://schemas.openxmlformats.org/officeDocument/2006/relationships" r:embed="rId9" cstate="print"/>
          <a:stretch>
            <a:fillRect/>
          </a:stretch>
        </xdr:blipFill>
        <xdr:spPr>
          <a:xfrm>
            <a:off x="1680845" y="1313814"/>
            <a:ext cx="90804" cy="90805"/>
          </a:xfrm>
          <a:prstGeom prst="rect">
            <a:avLst/>
          </a:prstGeom>
        </xdr:spPr>
      </xdr:pic>
      <xdr:sp macro="" textlink="">
        <xdr:nvSpPr>
          <xdr:cNvPr id="141" name="Graphic 1813">
            <a:extLst>
              <a:ext uri="{FF2B5EF4-FFF2-40B4-BE49-F238E27FC236}">
                <a16:creationId xmlns:a16="http://schemas.microsoft.com/office/drawing/2014/main" id="{00000000-0008-0000-1200-00008D000000}"/>
              </a:ext>
            </a:extLst>
          </xdr:cNvPr>
          <xdr:cNvSpPr/>
        </xdr:nvSpPr>
        <xdr:spPr>
          <a:xfrm>
            <a:off x="1680845" y="131381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42" name="Graphic 1814">
            <a:extLst>
              <a:ext uri="{FF2B5EF4-FFF2-40B4-BE49-F238E27FC236}">
                <a16:creationId xmlns:a16="http://schemas.microsoft.com/office/drawing/2014/main" id="{00000000-0008-0000-1200-00008E000000}"/>
              </a:ext>
            </a:extLst>
          </xdr:cNvPr>
          <xdr:cNvSpPr/>
        </xdr:nvSpPr>
        <xdr:spPr>
          <a:xfrm>
            <a:off x="1809750" y="1266189"/>
            <a:ext cx="390525" cy="323850"/>
          </a:xfrm>
          <a:custGeom>
            <a:avLst/>
            <a:gdLst/>
            <a:ahLst/>
            <a:cxnLst/>
            <a:rect l="l" t="t" r="r" b="b"/>
            <a:pathLst>
              <a:path w="390525" h="323850">
                <a:moveTo>
                  <a:pt x="390525" y="0"/>
                </a:moveTo>
                <a:lnTo>
                  <a:pt x="0" y="0"/>
                </a:lnTo>
                <a:lnTo>
                  <a:pt x="0" y="323849"/>
                </a:lnTo>
                <a:lnTo>
                  <a:pt x="390525" y="323849"/>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3" name="Graphic 1815">
            <a:extLst>
              <a:ext uri="{FF2B5EF4-FFF2-40B4-BE49-F238E27FC236}">
                <a16:creationId xmlns:a16="http://schemas.microsoft.com/office/drawing/2014/main" id="{00000000-0008-0000-1200-00008F000000}"/>
              </a:ext>
            </a:extLst>
          </xdr:cNvPr>
          <xdr:cNvSpPr/>
        </xdr:nvSpPr>
        <xdr:spPr>
          <a:xfrm>
            <a:off x="1391285" y="1356994"/>
            <a:ext cx="370840" cy="304800"/>
          </a:xfrm>
          <a:custGeom>
            <a:avLst/>
            <a:gdLst/>
            <a:ahLst/>
            <a:cxnLst/>
            <a:rect l="l" t="t" r="r" b="b"/>
            <a:pathLst>
              <a:path w="370840" h="304800">
                <a:moveTo>
                  <a:pt x="0" y="304800"/>
                </a:moveTo>
                <a:lnTo>
                  <a:pt x="370839" y="304800"/>
                </a:lnTo>
              </a:path>
              <a:path w="370840" h="304800">
                <a:moveTo>
                  <a:pt x="342264" y="28575"/>
                </a:moveTo>
                <a:lnTo>
                  <a:pt x="342264" y="285750"/>
                </a:lnTo>
              </a:path>
              <a:path w="370840" h="304800">
                <a:moveTo>
                  <a:pt x="342264" y="0"/>
                </a:moveTo>
                <a:lnTo>
                  <a:pt x="8889"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44" name="Graphic 1816">
            <a:extLst>
              <a:ext uri="{FF2B5EF4-FFF2-40B4-BE49-F238E27FC236}">
                <a16:creationId xmlns:a16="http://schemas.microsoft.com/office/drawing/2014/main" id="{00000000-0008-0000-1200-000090000000}"/>
              </a:ext>
            </a:extLst>
          </xdr:cNvPr>
          <xdr:cNvSpPr/>
        </xdr:nvSpPr>
        <xdr:spPr>
          <a:xfrm>
            <a:off x="1390650" y="480694"/>
            <a:ext cx="333375" cy="857250"/>
          </a:xfrm>
          <a:custGeom>
            <a:avLst/>
            <a:gdLst/>
            <a:ahLst/>
            <a:cxnLst/>
            <a:rect l="l" t="t" r="r" b="b"/>
            <a:pathLst>
              <a:path w="333375" h="857250">
                <a:moveTo>
                  <a:pt x="0" y="0"/>
                </a:moveTo>
                <a:lnTo>
                  <a:pt x="333375" y="85725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45" name="Graphic 1817">
            <a:extLst>
              <a:ext uri="{FF2B5EF4-FFF2-40B4-BE49-F238E27FC236}">
                <a16:creationId xmlns:a16="http://schemas.microsoft.com/office/drawing/2014/main" id="{00000000-0008-0000-1200-000091000000}"/>
              </a:ext>
            </a:extLst>
          </xdr:cNvPr>
          <xdr:cNvSpPr/>
        </xdr:nvSpPr>
        <xdr:spPr>
          <a:xfrm>
            <a:off x="1076325" y="876299"/>
            <a:ext cx="547370" cy="608965"/>
          </a:xfrm>
          <a:custGeom>
            <a:avLst/>
            <a:gdLst/>
            <a:ahLst/>
            <a:cxnLst/>
            <a:rect l="l" t="t" r="r" b="b"/>
            <a:pathLst>
              <a:path w="547370" h="608965">
                <a:moveTo>
                  <a:pt x="285750" y="370840"/>
                </a:moveTo>
                <a:lnTo>
                  <a:pt x="0" y="370840"/>
                </a:lnTo>
                <a:lnTo>
                  <a:pt x="0" y="608965"/>
                </a:lnTo>
                <a:lnTo>
                  <a:pt x="285750" y="608965"/>
                </a:lnTo>
                <a:lnTo>
                  <a:pt x="285750" y="370840"/>
                </a:lnTo>
                <a:close/>
              </a:path>
              <a:path w="547370" h="608965">
                <a:moveTo>
                  <a:pt x="547370" y="0"/>
                </a:moveTo>
                <a:lnTo>
                  <a:pt x="361950" y="0"/>
                </a:lnTo>
                <a:lnTo>
                  <a:pt x="361950" y="238125"/>
                </a:lnTo>
                <a:lnTo>
                  <a:pt x="547370" y="238125"/>
                </a:lnTo>
                <a:lnTo>
                  <a:pt x="54737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6" name="Graphic 1818">
            <a:extLst>
              <a:ext uri="{FF2B5EF4-FFF2-40B4-BE49-F238E27FC236}">
                <a16:creationId xmlns:a16="http://schemas.microsoft.com/office/drawing/2014/main" id="{00000000-0008-0000-1200-000092000000}"/>
              </a:ext>
            </a:extLst>
          </xdr:cNvPr>
          <xdr:cNvSpPr/>
        </xdr:nvSpPr>
        <xdr:spPr>
          <a:xfrm>
            <a:off x="1369060" y="2796539"/>
            <a:ext cx="90805" cy="90805"/>
          </a:xfrm>
          <a:custGeom>
            <a:avLst/>
            <a:gdLst/>
            <a:ahLst/>
            <a:cxnLst/>
            <a:rect l="l" t="t" r="r" b="b"/>
            <a:pathLst>
              <a:path w="90805" h="90805">
                <a:moveTo>
                  <a:pt x="45465" y="0"/>
                </a:moveTo>
                <a:lnTo>
                  <a:pt x="27753" y="3568"/>
                </a:lnTo>
                <a:lnTo>
                  <a:pt x="13303" y="13300"/>
                </a:lnTo>
                <a:lnTo>
                  <a:pt x="3567" y="27732"/>
                </a:lnTo>
                <a:lnTo>
                  <a:pt x="0" y="45402"/>
                </a:lnTo>
                <a:lnTo>
                  <a:pt x="3567" y="63078"/>
                </a:lnTo>
                <a:lnTo>
                  <a:pt x="13303" y="77509"/>
                </a:lnTo>
                <a:lnTo>
                  <a:pt x="27753" y="87238"/>
                </a:lnTo>
                <a:lnTo>
                  <a:pt x="45465" y="90804"/>
                </a:lnTo>
                <a:lnTo>
                  <a:pt x="63105" y="87238"/>
                </a:lnTo>
                <a:lnTo>
                  <a:pt x="77517" y="77509"/>
                </a:lnTo>
                <a:lnTo>
                  <a:pt x="87239" y="63078"/>
                </a:lnTo>
                <a:lnTo>
                  <a:pt x="90804" y="45402"/>
                </a:lnTo>
                <a:lnTo>
                  <a:pt x="87239" y="27732"/>
                </a:lnTo>
                <a:lnTo>
                  <a:pt x="77517" y="13300"/>
                </a:lnTo>
                <a:lnTo>
                  <a:pt x="63105" y="3568"/>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7" name="Image 1819">
            <a:extLst>
              <a:ext uri="{FF2B5EF4-FFF2-40B4-BE49-F238E27FC236}">
                <a16:creationId xmlns:a16="http://schemas.microsoft.com/office/drawing/2014/main" id="{00000000-0008-0000-1200-000093000000}"/>
              </a:ext>
            </a:extLst>
          </xdr:cNvPr>
          <xdr:cNvPicPr/>
        </xdr:nvPicPr>
        <xdr:blipFill>
          <a:blip xmlns:r="http://schemas.openxmlformats.org/officeDocument/2006/relationships" r:embed="rId8" cstate="print"/>
          <a:stretch>
            <a:fillRect/>
          </a:stretch>
        </xdr:blipFill>
        <xdr:spPr>
          <a:xfrm>
            <a:off x="1356360" y="2771139"/>
            <a:ext cx="90804" cy="90804"/>
          </a:xfrm>
          <a:prstGeom prst="rect">
            <a:avLst/>
          </a:prstGeom>
        </xdr:spPr>
      </xdr:pic>
      <xdr:sp macro="" textlink="">
        <xdr:nvSpPr>
          <xdr:cNvPr id="148" name="Graphic 1820">
            <a:extLst>
              <a:ext uri="{FF2B5EF4-FFF2-40B4-BE49-F238E27FC236}">
                <a16:creationId xmlns:a16="http://schemas.microsoft.com/office/drawing/2014/main" id="{00000000-0008-0000-1200-000094000000}"/>
              </a:ext>
            </a:extLst>
          </xdr:cNvPr>
          <xdr:cNvSpPr/>
        </xdr:nvSpPr>
        <xdr:spPr>
          <a:xfrm>
            <a:off x="1356360" y="2771139"/>
            <a:ext cx="90805" cy="90805"/>
          </a:xfrm>
          <a:custGeom>
            <a:avLst/>
            <a:gdLst/>
            <a:ahLst/>
            <a:cxnLst/>
            <a:rect l="l" t="t" r="r" b="b"/>
            <a:pathLst>
              <a:path w="90805" h="90805">
                <a:moveTo>
                  <a:pt x="45465" y="0"/>
                </a:moveTo>
                <a:lnTo>
                  <a:pt x="27753" y="3566"/>
                </a:lnTo>
                <a:lnTo>
                  <a:pt x="13303" y="13295"/>
                </a:lnTo>
                <a:lnTo>
                  <a:pt x="3567" y="27726"/>
                </a:lnTo>
                <a:lnTo>
                  <a:pt x="0" y="45402"/>
                </a:lnTo>
                <a:lnTo>
                  <a:pt x="3567" y="63078"/>
                </a:lnTo>
                <a:lnTo>
                  <a:pt x="13303" y="77509"/>
                </a:lnTo>
                <a:lnTo>
                  <a:pt x="27753" y="87238"/>
                </a:lnTo>
                <a:lnTo>
                  <a:pt x="45465" y="90804"/>
                </a:lnTo>
                <a:lnTo>
                  <a:pt x="63105" y="87238"/>
                </a:lnTo>
                <a:lnTo>
                  <a:pt x="77517" y="77509"/>
                </a:lnTo>
                <a:lnTo>
                  <a:pt x="87239" y="63078"/>
                </a:lnTo>
                <a:lnTo>
                  <a:pt x="90804" y="45402"/>
                </a:lnTo>
                <a:lnTo>
                  <a:pt x="87239" y="27726"/>
                </a:lnTo>
                <a:lnTo>
                  <a:pt x="77517" y="13295"/>
                </a:lnTo>
                <a:lnTo>
                  <a:pt x="63105" y="3566"/>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9" name="Textbox 1821">
            <a:extLst>
              <a:ext uri="{FF2B5EF4-FFF2-40B4-BE49-F238E27FC236}">
                <a16:creationId xmlns:a16="http://schemas.microsoft.com/office/drawing/2014/main" id="{00000000-0008-0000-1200-000095000000}"/>
              </a:ext>
            </a:extLst>
          </xdr:cNvPr>
          <xdr:cNvSpPr txBox="1"/>
        </xdr:nvSpPr>
        <xdr:spPr>
          <a:xfrm>
            <a:off x="1110488" y="45719"/>
            <a:ext cx="8636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150" name="Textbox 1822">
            <a:extLst>
              <a:ext uri="{FF2B5EF4-FFF2-40B4-BE49-F238E27FC236}">
                <a16:creationId xmlns:a16="http://schemas.microsoft.com/office/drawing/2014/main" id="{00000000-0008-0000-1200-000096000000}"/>
              </a:ext>
            </a:extLst>
          </xdr:cNvPr>
          <xdr:cNvSpPr txBox="1"/>
        </xdr:nvSpPr>
        <xdr:spPr>
          <a:xfrm>
            <a:off x="1110488" y="474344"/>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51" name="Textbox 1823">
            <a:extLst>
              <a:ext uri="{FF2B5EF4-FFF2-40B4-BE49-F238E27FC236}">
                <a16:creationId xmlns:a16="http://schemas.microsoft.com/office/drawing/2014/main" id="{00000000-0008-0000-1200-000097000000}"/>
              </a:ext>
            </a:extLst>
          </xdr:cNvPr>
          <xdr:cNvSpPr txBox="1"/>
        </xdr:nvSpPr>
        <xdr:spPr>
          <a:xfrm>
            <a:off x="1459738" y="951357"/>
            <a:ext cx="87630" cy="140335"/>
          </a:xfrm>
          <a:prstGeom prst="rect">
            <a:avLst/>
          </a:prstGeom>
        </xdr:spPr>
        <xdr:txBody>
          <a:bodyPr wrap="square" lIns="0" tIns="0" rIns="0" bIns="0" rtlCol="0">
            <a:noAutofit/>
          </a:bodyPr>
          <a:lstStyle/>
          <a:p>
            <a:pPr>
              <a:lnSpc>
                <a:spcPts val="1070"/>
              </a:lnSpc>
            </a:pPr>
            <a:r>
              <a:rPr lang="en-US" sz="1100" spc="-50">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152" name="Textbox 1824">
            <a:extLst>
              <a:ext uri="{FF2B5EF4-FFF2-40B4-BE49-F238E27FC236}">
                <a16:creationId xmlns:a16="http://schemas.microsoft.com/office/drawing/2014/main" id="{00000000-0008-0000-1200-000098000000}"/>
              </a:ext>
            </a:extLst>
          </xdr:cNvPr>
          <xdr:cNvSpPr txBox="1"/>
        </xdr:nvSpPr>
        <xdr:spPr>
          <a:xfrm>
            <a:off x="1168400" y="1321688"/>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X</a:t>
            </a:r>
            <a:endParaRPr lang="en-US" sz="1100">
              <a:effectLst/>
              <a:latin typeface="Carlito"/>
              <a:ea typeface="Carlito"/>
              <a:cs typeface="Carlito"/>
            </a:endParaRPr>
          </a:p>
        </xdr:txBody>
      </xdr:sp>
      <xdr:sp macro="" textlink="">
        <xdr:nvSpPr>
          <xdr:cNvPr id="153" name="Textbox 1825">
            <a:extLst>
              <a:ext uri="{FF2B5EF4-FFF2-40B4-BE49-F238E27FC236}">
                <a16:creationId xmlns:a16="http://schemas.microsoft.com/office/drawing/2014/main" id="{00000000-0008-0000-1200-000099000000}"/>
              </a:ext>
            </a:extLst>
          </xdr:cNvPr>
          <xdr:cNvSpPr txBox="1"/>
        </xdr:nvSpPr>
        <xdr:spPr>
          <a:xfrm>
            <a:off x="186944" y="1460372"/>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154" name="Textbox 1826">
            <a:extLst>
              <a:ext uri="{FF2B5EF4-FFF2-40B4-BE49-F238E27FC236}">
                <a16:creationId xmlns:a16="http://schemas.microsoft.com/office/drawing/2014/main" id="{00000000-0008-0000-1200-00009A000000}"/>
              </a:ext>
            </a:extLst>
          </xdr:cNvPr>
          <xdr:cNvSpPr txBox="1"/>
        </xdr:nvSpPr>
        <xdr:spPr>
          <a:xfrm>
            <a:off x="1901698" y="1339977"/>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2</a:t>
            </a:r>
            <a:endParaRPr lang="en-US" sz="1100">
              <a:effectLst/>
              <a:latin typeface="Carlito"/>
              <a:ea typeface="Carlito"/>
              <a:cs typeface="Carlito"/>
            </a:endParaRPr>
          </a:p>
        </xdr:txBody>
      </xdr:sp>
      <xdr:sp macro="" textlink="">
        <xdr:nvSpPr>
          <xdr:cNvPr id="155" name="Textbox 1827">
            <a:extLst>
              <a:ext uri="{FF2B5EF4-FFF2-40B4-BE49-F238E27FC236}">
                <a16:creationId xmlns:a16="http://schemas.microsoft.com/office/drawing/2014/main" id="{00000000-0008-0000-1200-00009B000000}"/>
              </a:ext>
            </a:extLst>
          </xdr:cNvPr>
          <xdr:cNvSpPr txBox="1"/>
        </xdr:nvSpPr>
        <xdr:spPr>
          <a:xfrm>
            <a:off x="2566161" y="1460372"/>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156" name="Textbox 1828">
            <a:extLst>
              <a:ext uri="{FF2B5EF4-FFF2-40B4-BE49-F238E27FC236}">
                <a16:creationId xmlns:a16="http://schemas.microsoft.com/office/drawing/2014/main" id="{00000000-0008-0000-1200-00009C000000}"/>
              </a:ext>
            </a:extLst>
          </xdr:cNvPr>
          <xdr:cNvSpPr txBox="1"/>
        </xdr:nvSpPr>
        <xdr:spPr>
          <a:xfrm>
            <a:off x="1101344" y="1644776"/>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57" name="Textbox 1829">
            <a:extLst>
              <a:ext uri="{FF2B5EF4-FFF2-40B4-BE49-F238E27FC236}">
                <a16:creationId xmlns:a16="http://schemas.microsoft.com/office/drawing/2014/main" id="{00000000-0008-0000-1200-00009D000000}"/>
              </a:ext>
            </a:extLst>
          </xdr:cNvPr>
          <xdr:cNvSpPr txBox="1"/>
        </xdr:nvSpPr>
        <xdr:spPr>
          <a:xfrm>
            <a:off x="1901698" y="1635632"/>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58" name="Textbox 1830">
            <a:extLst>
              <a:ext uri="{FF2B5EF4-FFF2-40B4-BE49-F238E27FC236}">
                <a16:creationId xmlns:a16="http://schemas.microsoft.com/office/drawing/2014/main" id="{00000000-0008-0000-1200-00009E000000}"/>
              </a:ext>
            </a:extLst>
          </xdr:cNvPr>
          <xdr:cNvSpPr txBox="1"/>
        </xdr:nvSpPr>
        <xdr:spPr>
          <a:xfrm>
            <a:off x="1110488" y="2474086"/>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59" name="Textbox 1831">
            <a:extLst>
              <a:ext uri="{FF2B5EF4-FFF2-40B4-BE49-F238E27FC236}">
                <a16:creationId xmlns:a16="http://schemas.microsoft.com/office/drawing/2014/main" id="{00000000-0008-0000-1200-00009F000000}"/>
              </a:ext>
            </a:extLst>
          </xdr:cNvPr>
          <xdr:cNvSpPr txBox="1"/>
        </xdr:nvSpPr>
        <xdr:spPr>
          <a:xfrm>
            <a:off x="1616710" y="2265045"/>
            <a:ext cx="141605" cy="414020"/>
          </a:xfrm>
          <a:prstGeom prst="rect">
            <a:avLst/>
          </a:prstGeom>
        </xdr:spPr>
        <xdr:txBody>
          <a:bodyPr wrap="square" lIns="0" tIns="0" rIns="0" bIns="0" rtlCol="0">
            <a:noAutofit/>
          </a:bodyPr>
          <a:lstStyle/>
          <a:p>
            <a:pPr>
              <a:lnSpc>
                <a:spcPts val="1125"/>
              </a:lnSpc>
            </a:pPr>
            <a:r>
              <a:rPr lang="en-US" sz="1100" spc="-25">
                <a:solidFill>
                  <a:srgbClr val="E26C09"/>
                </a:solidFill>
                <a:effectLst/>
                <a:latin typeface="Carlito"/>
                <a:ea typeface="Carlito"/>
                <a:cs typeface="Carlito"/>
              </a:rPr>
              <a:t>g</a:t>
            </a:r>
            <a:r>
              <a:rPr lang="en-US" sz="1100" spc="-25" baseline="-25000">
                <a:solidFill>
                  <a:srgbClr val="E26C09"/>
                </a:solidFill>
                <a:effectLst/>
                <a:latin typeface="Carlito"/>
                <a:ea typeface="Carlito"/>
                <a:cs typeface="Carlito"/>
              </a:rPr>
              <a:t>2</a:t>
            </a:r>
            <a:endParaRPr lang="en-US" sz="1100">
              <a:effectLst/>
              <a:latin typeface="Carlito"/>
              <a:ea typeface="Carlito"/>
              <a:cs typeface="Carlito"/>
            </a:endParaRPr>
          </a:p>
          <a:p>
            <a:pPr marL="17780">
              <a:spcBef>
                <a:spcPts val="760"/>
              </a:spcBef>
              <a:spcAft>
                <a:spcPts val="0"/>
              </a:spcAft>
            </a:pPr>
            <a:r>
              <a:rPr lang="en-US" sz="1100" spc="-25">
                <a:solidFill>
                  <a:srgbClr val="E26C09"/>
                </a:solidFill>
                <a:effectLst/>
                <a:latin typeface="Carlito"/>
                <a:ea typeface="Carlito"/>
                <a:cs typeface="Carlito"/>
              </a:rPr>
              <a:t>g</a:t>
            </a:r>
            <a:r>
              <a:rPr lang="en-US" sz="1100" spc="-25" baseline="-25000">
                <a:solidFill>
                  <a:srgbClr val="E26C09"/>
                </a:solidFill>
                <a:effectLst/>
                <a:latin typeface="Carlito"/>
                <a:ea typeface="Carlito"/>
                <a:cs typeface="Carlito"/>
              </a:rPr>
              <a:t>1</a:t>
            </a:r>
            <a:endParaRPr lang="en-US" sz="1100">
              <a:effectLst/>
              <a:latin typeface="Carlito"/>
              <a:ea typeface="Carlito"/>
              <a:cs typeface="Carlito"/>
            </a:endParaRPr>
          </a:p>
        </xdr:txBody>
      </xdr:sp>
      <xdr:sp macro="" textlink="">
        <xdr:nvSpPr>
          <xdr:cNvPr id="160" name="Textbox 1832">
            <a:extLst>
              <a:ext uri="{FF2B5EF4-FFF2-40B4-BE49-F238E27FC236}">
                <a16:creationId xmlns:a16="http://schemas.microsoft.com/office/drawing/2014/main" id="{00000000-0008-0000-1200-0000A0000000}"/>
              </a:ext>
            </a:extLst>
          </xdr:cNvPr>
          <xdr:cNvSpPr txBox="1"/>
        </xdr:nvSpPr>
        <xdr:spPr>
          <a:xfrm>
            <a:off x="1148588" y="2931286"/>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15</xdr:col>
      <xdr:colOff>129540</xdr:colOff>
      <xdr:row>22</xdr:row>
      <xdr:rowOff>129540</xdr:rowOff>
    </xdr:from>
    <xdr:to>
      <xdr:col>18</xdr:col>
      <xdr:colOff>30480</xdr:colOff>
      <xdr:row>31</xdr:row>
      <xdr:rowOff>76200</xdr:rowOff>
    </xdr:to>
    <xdr:grpSp>
      <xdr:nvGrpSpPr>
        <xdr:cNvPr id="161" name="Group 160">
          <a:extLst>
            <a:ext uri="{FF2B5EF4-FFF2-40B4-BE49-F238E27FC236}">
              <a16:creationId xmlns:a16="http://schemas.microsoft.com/office/drawing/2014/main" id="{00000000-0008-0000-1200-0000A1000000}"/>
            </a:ext>
          </a:extLst>
        </xdr:cNvPr>
        <xdr:cNvGrpSpPr>
          <a:grpSpLocks/>
        </xdr:cNvGrpSpPr>
      </xdr:nvGrpSpPr>
      <xdr:grpSpPr>
        <a:xfrm>
          <a:off x="6027420" y="4632960"/>
          <a:ext cx="1303020" cy="1684020"/>
          <a:chOff x="0" y="0"/>
          <a:chExt cx="2857500" cy="3161030"/>
        </a:xfrm>
      </xdr:grpSpPr>
      <xdr:sp macro="" textlink="">
        <xdr:nvSpPr>
          <xdr:cNvPr id="162" name="Graphic 1906">
            <a:extLst>
              <a:ext uri="{FF2B5EF4-FFF2-40B4-BE49-F238E27FC236}">
                <a16:creationId xmlns:a16="http://schemas.microsoft.com/office/drawing/2014/main" id="{00000000-0008-0000-1200-0000A2000000}"/>
              </a:ext>
            </a:extLst>
          </xdr:cNvPr>
          <xdr:cNvSpPr/>
        </xdr:nvSpPr>
        <xdr:spPr>
          <a:xfrm>
            <a:off x="1733550" y="1356994"/>
            <a:ext cx="1270" cy="304800"/>
          </a:xfrm>
          <a:custGeom>
            <a:avLst/>
            <a:gdLst/>
            <a:ahLst/>
            <a:cxnLst/>
            <a:rect l="l" t="t" r="r" b="b"/>
            <a:pathLst>
              <a:path h="304800">
                <a:moveTo>
                  <a:pt x="0" y="304800"/>
                </a:moveTo>
                <a:lnTo>
                  <a:pt x="0"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63" name="Graphic 1907">
            <a:extLst>
              <a:ext uri="{FF2B5EF4-FFF2-40B4-BE49-F238E27FC236}">
                <a16:creationId xmlns:a16="http://schemas.microsoft.com/office/drawing/2014/main" id="{00000000-0008-0000-1200-0000A3000000}"/>
              </a:ext>
            </a:extLst>
          </xdr:cNvPr>
          <xdr:cNvSpPr/>
        </xdr:nvSpPr>
        <xdr:spPr>
          <a:xfrm>
            <a:off x="638175" y="685165"/>
            <a:ext cx="1581150" cy="2143125"/>
          </a:xfrm>
          <a:custGeom>
            <a:avLst/>
            <a:gdLst/>
            <a:ahLst/>
            <a:cxnLst/>
            <a:rect l="l" t="t" r="r" b="b"/>
            <a:pathLst>
              <a:path w="1581150" h="2143125">
                <a:moveTo>
                  <a:pt x="1317625" y="0"/>
                </a:moveTo>
                <a:lnTo>
                  <a:pt x="263525" y="0"/>
                </a:lnTo>
                <a:lnTo>
                  <a:pt x="216155" y="4245"/>
                </a:lnTo>
                <a:lnTo>
                  <a:pt x="171572" y="16486"/>
                </a:lnTo>
                <a:lnTo>
                  <a:pt x="130518" y="35978"/>
                </a:lnTo>
                <a:lnTo>
                  <a:pt x="93738" y="61977"/>
                </a:lnTo>
                <a:lnTo>
                  <a:pt x="61977" y="93738"/>
                </a:lnTo>
                <a:lnTo>
                  <a:pt x="35978" y="130518"/>
                </a:lnTo>
                <a:lnTo>
                  <a:pt x="16486" y="171572"/>
                </a:lnTo>
                <a:lnTo>
                  <a:pt x="4245" y="216155"/>
                </a:lnTo>
                <a:lnTo>
                  <a:pt x="0" y="263525"/>
                </a:lnTo>
                <a:lnTo>
                  <a:pt x="0" y="1879600"/>
                </a:lnTo>
                <a:lnTo>
                  <a:pt x="4245" y="1926969"/>
                </a:lnTo>
                <a:lnTo>
                  <a:pt x="16486" y="1971552"/>
                </a:lnTo>
                <a:lnTo>
                  <a:pt x="35978" y="2012606"/>
                </a:lnTo>
                <a:lnTo>
                  <a:pt x="61977" y="2049386"/>
                </a:lnTo>
                <a:lnTo>
                  <a:pt x="93738" y="2081147"/>
                </a:lnTo>
                <a:lnTo>
                  <a:pt x="130518" y="2107146"/>
                </a:lnTo>
                <a:lnTo>
                  <a:pt x="171572" y="2126638"/>
                </a:lnTo>
                <a:lnTo>
                  <a:pt x="216155" y="2138879"/>
                </a:lnTo>
                <a:lnTo>
                  <a:pt x="263525" y="2143125"/>
                </a:lnTo>
                <a:lnTo>
                  <a:pt x="1317625" y="2143125"/>
                </a:lnTo>
                <a:lnTo>
                  <a:pt x="1364994" y="2138879"/>
                </a:lnTo>
                <a:lnTo>
                  <a:pt x="1409577" y="2126638"/>
                </a:lnTo>
                <a:lnTo>
                  <a:pt x="1450631" y="2107146"/>
                </a:lnTo>
                <a:lnTo>
                  <a:pt x="1487411" y="2081147"/>
                </a:lnTo>
                <a:lnTo>
                  <a:pt x="1519172" y="2049386"/>
                </a:lnTo>
                <a:lnTo>
                  <a:pt x="1545171" y="2012606"/>
                </a:lnTo>
                <a:lnTo>
                  <a:pt x="1564663" y="1971552"/>
                </a:lnTo>
                <a:lnTo>
                  <a:pt x="1576904" y="1926969"/>
                </a:lnTo>
                <a:lnTo>
                  <a:pt x="1581150" y="1879600"/>
                </a:lnTo>
                <a:lnTo>
                  <a:pt x="1581150" y="263525"/>
                </a:lnTo>
                <a:lnTo>
                  <a:pt x="1576904" y="216155"/>
                </a:lnTo>
                <a:lnTo>
                  <a:pt x="1564663" y="171572"/>
                </a:lnTo>
                <a:lnTo>
                  <a:pt x="1545171" y="130518"/>
                </a:lnTo>
                <a:lnTo>
                  <a:pt x="1519172" y="93738"/>
                </a:lnTo>
                <a:lnTo>
                  <a:pt x="1487411" y="61977"/>
                </a:lnTo>
                <a:lnTo>
                  <a:pt x="1450631" y="35978"/>
                </a:lnTo>
                <a:lnTo>
                  <a:pt x="1409577" y="16486"/>
                </a:lnTo>
                <a:lnTo>
                  <a:pt x="1364994" y="4245"/>
                </a:lnTo>
                <a:lnTo>
                  <a:pt x="13176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64" name="Graphic 1908">
            <a:extLst>
              <a:ext uri="{FF2B5EF4-FFF2-40B4-BE49-F238E27FC236}">
                <a16:creationId xmlns:a16="http://schemas.microsoft.com/office/drawing/2014/main" id="{00000000-0008-0000-1200-0000A4000000}"/>
              </a:ext>
            </a:extLst>
          </xdr:cNvPr>
          <xdr:cNvSpPr/>
        </xdr:nvSpPr>
        <xdr:spPr>
          <a:xfrm>
            <a:off x="638175" y="685165"/>
            <a:ext cx="1581150" cy="2143125"/>
          </a:xfrm>
          <a:custGeom>
            <a:avLst/>
            <a:gdLst/>
            <a:ahLst/>
            <a:cxnLst/>
            <a:rect l="l" t="t" r="r" b="b"/>
            <a:pathLst>
              <a:path w="1581150" h="2143125">
                <a:moveTo>
                  <a:pt x="263525" y="0"/>
                </a:moveTo>
                <a:lnTo>
                  <a:pt x="216155" y="4245"/>
                </a:lnTo>
                <a:lnTo>
                  <a:pt x="171572" y="16486"/>
                </a:lnTo>
                <a:lnTo>
                  <a:pt x="130518" y="35978"/>
                </a:lnTo>
                <a:lnTo>
                  <a:pt x="93738" y="61977"/>
                </a:lnTo>
                <a:lnTo>
                  <a:pt x="61977" y="93738"/>
                </a:lnTo>
                <a:lnTo>
                  <a:pt x="35978" y="130518"/>
                </a:lnTo>
                <a:lnTo>
                  <a:pt x="16486" y="171572"/>
                </a:lnTo>
                <a:lnTo>
                  <a:pt x="4245" y="216155"/>
                </a:lnTo>
                <a:lnTo>
                  <a:pt x="0" y="263525"/>
                </a:lnTo>
                <a:lnTo>
                  <a:pt x="0" y="1879600"/>
                </a:lnTo>
                <a:lnTo>
                  <a:pt x="4245" y="1926969"/>
                </a:lnTo>
                <a:lnTo>
                  <a:pt x="16486" y="1971552"/>
                </a:lnTo>
                <a:lnTo>
                  <a:pt x="35978" y="2012606"/>
                </a:lnTo>
                <a:lnTo>
                  <a:pt x="61977" y="2049386"/>
                </a:lnTo>
                <a:lnTo>
                  <a:pt x="93738" y="2081147"/>
                </a:lnTo>
                <a:lnTo>
                  <a:pt x="130518" y="2107146"/>
                </a:lnTo>
                <a:lnTo>
                  <a:pt x="171572" y="2126638"/>
                </a:lnTo>
                <a:lnTo>
                  <a:pt x="216155" y="2138879"/>
                </a:lnTo>
                <a:lnTo>
                  <a:pt x="263525" y="2143125"/>
                </a:lnTo>
                <a:lnTo>
                  <a:pt x="1317625" y="2143125"/>
                </a:lnTo>
                <a:lnTo>
                  <a:pt x="1364994" y="2138879"/>
                </a:lnTo>
                <a:lnTo>
                  <a:pt x="1409577" y="2126638"/>
                </a:lnTo>
                <a:lnTo>
                  <a:pt x="1450631" y="2107146"/>
                </a:lnTo>
                <a:lnTo>
                  <a:pt x="1487411" y="2081147"/>
                </a:lnTo>
                <a:lnTo>
                  <a:pt x="1519172" y="2049386"/>
                </a:lnTo>
                <a:lnTo>
                  <a:pt x="1545171" y="2012606"/>
                </a:lnTo>
                <a:lnTo>
                  <a:pt x="1564663" y="1971552"/>
                </a:lnTo>
                <a:lnTo>
                  <a:pt x="1576904" y="1926969"/>
                </a:lnTo>
                <a:lnTo>
                  <a:pt x="1581150" y="1879600"/>
                </a:lnTo>
                <a:lnTo>
                  <a:pt x="1581150" y="263525"/>
                </a:lnTo>
                <a:lnTo>
                  <a:pt x="1576904" y="216155"/>
                </a:lnTo>
                <a:lnTo>
                  <a:pt x="1564663" y="171572"/>
                </a:lnTo>
                <a:lnTo>
                  <a:pt x="1545171" y="130518"/>
                </a:lnTo>
                <a:lnTo>
                  <a:pt x="1519172" y="93738"/>
                </a:lnTo>
                <a:lnTo>
                  <a:pt x="1487411" y="61977"/>
                </a:lnTo>
                <a:lnTo>
                  <a:pt x="1450631" y="35978"/>
                </a:lnTo>
                <a:lnTo>
                  <a:pt x="1409577" y="16486"/>
                </a:lnTo>
                <a:lnTo>
                  <a:pt x="1364994" y="4245"/>
                </a:lnTo>
                <a:lnTo>
                  <a:pt x="1317625" y="0"/>
                </a:lnTo>
                <a:lnTo>
                  <a:pt x="26352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5" name="Graphic 1909">
            <a:extLst>
              <a:ext uri="{FF2B5EF4-FFF2-40B4-BE49-F238E27FC236}">
                <a16:creationId xmlns:a16="http://schemas.microsoft.com/office/drawing/2014/main" id="{00000000-0008-0000-1200-0000A5000000}"/>
              </a:ext>
            </a:extLst>
          </xdr:cNvPr>
          <xdr:cNvSpPr/>
        </xdr:nvSpPr>
        <xdr:spPr>
          <a:xfrm>
            <a:off x="0" y="1714500"/>
            <a:ext cx="2857500" cy="171450"/>
          </a:xfrm>
          <a:custGeom>
            <a:avLst/>
            <a:gdLst/>
            <a:ahLst/>
            <a:cxnLst/>
            <a:rect l="l" t="t" r="r" b="b"/>
            <a:pathLst>
              <a:path w="2857500" h="171450">
                <a:moveTo>
                  <a:pt x="638175" y="0"/>
                </a:moveTo>
                <a:lnTo>
                  <a:pt x="0" y="0"/>
                </a:lnTo>
              </a:path>
              <a:path w="2857500" h="171450">
                <a:moveTo>
                  <a:pt x="495300" y="85725"/>
                </a:moveTo>
                <a:lnTo>
                  <a:pt x="142875" y="85725"/>
                </a:lnTo>
              </a:path>
              <a:path w="2857500" h="171450">
                <a:moveTo>
                  <a:pt x="400050" y="171450"/>
                </a:moveTo>
                <a:lnTo>
                  <a:pt x="247650" y="171450"/>
                </a:lnTo>
              </a:path>
              <a:path w="2857500" h="171450">
                <a:moveTo>
                  <a:pt x="2857500" y="0"/>
                </a:moveTo>
                <a:lnTo>
                  <a:pt x="2219325" y="0"/>
                </a:lnTo>
              </a:path>
              <a:path w="2857500" h="171450">
                <a:moveTo>
                  <a:pt x="2714625" y="85725"/>
                </a:moveTo>
                <a:lnTo>
                  <a:pt x="2362200" y="85725"/>
                </a:lnTo>
              </a:path>
              <a:path w="2857500" h="171450">
                <a:moveTo>
                  <a:pt x="2619375" y="171450"/>
                </a:moveTo>
                <a:lnTo>
                  <a:pt x="2466975" y="17145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6" name="Graphic 1910">
            <a:extLst>
              <a:ext uri="{FF2B5EF4-FFF2-40B4-BE49-F238E27FC236}">
                <a16:creationId xmlns:a16="http://schemas.microsoft.com/office/drawing/2014/main" id="{00000000-0008-0000-1200-0000A6000000}"/>
              </a:ext>
            </a:extLst>
          </xdr:cNvPr>
          <xdr:cNvSpPr/>
        </xdr:nvSpPr>
        <xdr:spPr>
          <a:xfrm>
            <a:off x="1362075" y="0"/>
            <a:ext cx="76200" cy="3161030"/>
          </a:xfrm>
          <a:custGeom>
            <a:avLst/>
            <a:gdLst/>
            <a:ahLst/>
            <a:cxnLst/>
            <a:rect l="l" t="t" r="r" b="b"/>
            <a:pathLst>
              <a:path w="76200" h="3161030">
                <a:moveTo>
                  <a:pt x="38100" y="0"/>
                </a:moveTo>
                <a:lnTo>
                  <a:pt x="0" y="76200"/>
                </a:lnTo>
                <a:lnTo>
                  <a:pt x="76200" y="76200"/>
                </a:lnTo>
                <a:lnTo>
                  <a:pt x="74612" y="73025"/>
                </a:lnTo>
                <a:lnTo>
                  <a:pt x="32893" y="73025"/>
                </a:lnTo>
                <a:lnTo>
                  <a:pt x="28575" y="68833"/>
                </a:lnTo>
                <a:lnTo>
                  <a:pt x="28575" y="58292"/>
                </a:lnTo>
                <a:lnTo>
                  <a:pt x="32893" y="53975"/>
                </a:lnTo>
                <a:lnTo>
                  <a:pt x="65087" y="53975"/>
                </a:lnTo>
                <a:lnTo>
                  <a:pt x="38100" y="0"/>
                </a:lnTo>
                <a:close/>
              </a:path>
              <a:path w="76200" h="3161030">
                <a:moveTo>
                  <a:pt x="43434" y="53975"/>
                </a:moveTo>
                <a:lnTo>
                  <a:pt x="32893" y="53975"/>
                </a:lnTo>
                <a:lnTo>
                  <a:pt x="28575" y="58292"/>
                </a:lnTo>
                <a:lnTo>
                  <a:pt x="28575" y="68833"/>
                </a:lnTo>
                <a:lnTo>
                  <a:pt x="32893" y="73025"/>
                </a:lnTo>
                <a:lnTo>
                  <a:pt x="43434" y="73025"/>
                </a:lnTo>
                <a:lnTo>
                  <a:pt x="47625" y="68833"/>
                </a:lnTo>
                <a:lnTo>
                  <a:pt x="47625" y="58292"/>
                </a:lnTo>
                <a:lnTo>
                  <a:pt x="43434" y="53975"/>
                </a:lnTo>
                <a:close/>
              </a:path>
              <a:path w="76200" h="3161030">
                <a:moveTo>
                  <a:pt x="65087" y="53975"/>
                </a:moveTo>
                <a:lnTo>
                  <a:pt x="43434" y="53975"/>
                </a:lnTo>
                <a:lnTo>
                  <a:pt x="47625" y="58292"/>
                </a:lnTo>
                <a:lnTo>
                  <a:pt x="47625" y="68833"/>
                </a:lnTo>
                <a:lnTo>
                  <a:pt x="43434" y="73025"/>
                </a:lnTo>
                <a:lnTo>
                  <a:pt x="74612" y="73025"/>
                </a:lnTo>
                <a:lnTo>
                  <a:pt x="65087" y="53975"/>
                </a:lnTo>
                <a:close/>
              </a:path>
              <a:path w="76200" h="3161030">
                <a:moveTo>
                  <a:pt x="43434" y="92075"/>
                </a:moveTo>
                <a:lnTo>
                  <a:pt x="32893" y="92075"/>
                </a:lnTo>
                <a:lnTo>
                  <a:pt x="28575" y="96392"/>
                </a:lnTo>
                <a:lnTo>
                  <a:pt x="28575" y="106933"/>
                </a:lnTo>
                <a:lnTo>
                  <a:pt x="32893" y="111125"/>
                </a:lnTo>
                <a:lnTo>
                  <a:pt x="43434" y="111125"/>
                </a:lnTo>
                <a:lnTo>
                  <a:pt x="47625" y="106933"/>
                </a:lnTo>
                <a:lnTo>
                  <a:pt x="47625" y="96392"/>
                </a:lnTo>
                <a:lnTo>
                  <a:pt x="43434" y="92075"/>
                </a:lnTo>
                <a:close/>
              </a:path>
              <a:path w="76200" h="3161030">
                <a:moveTo>
                  <a:pt x="43434" y="130175"/>
                </a:moveTo>
                <a:lnTo>
                  <a:pt x="32893" y="130175"/>
                </a:lnTo>
                <a:lnTo>
                  <a:pt x="28575" y="134492"/>
                </a:lnTo>
                <a:lnTo>
                  <a:pt x="28575" y="145033"/>
                </a:lnTo>
                <a:lnTo>
                  <a:pt x="32893" y="149225"/>
                </a:lnTo>
                <a:lnTo>
                  <a:pt x="43434" y="149225"/>
                </a:lnTo>
                <a:lnTo>
                  <a:pt x="47625" y="145033"/>
                </a:lnTo>
                <a:lnTo>
                  <a:pt x="47625" y="134492"/>
                </a:lnTo>
                <a:lnTo>
                  <a:pt x="43434" y="130175"/>
                </a:lnTo>
                <a:close/>
              </a:path>
              <a:path w="76200" h="3161030">
                <a:moveTo>
                  <a:pt x="43434" y="168275"/>
                </a:moveTo>
                <a:lnTo>
                  <a:pt x="32893" y="168275"/>
                </a:lnTo>
                <a:lnTo>
                  <a:pt x="28575" y="172592"/>
                </a:lnTo>
                <a:lnTo>
                  <a:pt x="28575" y="183133"/>
                </a:lnTo>
                <a:lnTo>
                  <a:pt x="32893" y="187451"/>
                </a:lnTo>
                <a:lnTo>
                  <a:pt x="43434" y="187451"/>
                </a:lnTo>
                <a:lnTo>
                  <a:pt x="47625" y="183133"/>
                </a:lnTo>
                <a:lnTo>
                  <a:pt x="47625" y="172592"/>
                </a:lnTo>
                <a:lnTo>
                  <a:pt x="43434" y="168275"/>
                </a:lnTo>
                <a:close/>
              </a:path>
              <a:path w="76200" h="3161030">
                <a:moveTo>
                  <a:pt x="43434" y="206501"/>
                </a:moveTo>
                <a:lnTo>
                  <a:pt x="32893" y="206501"/>
                </a:lnTo>
                <a:lnTo>
                  <a:pt x="28575" y="210692"/>
                </a:lnTo>
                <a:lnTo>
                  <a:pt x="28575" y="221233"/>
                </a:lnTo>
                <a:lnTo>
                  <a:pt x="32893" y="225551"/>
                </a:lnTo>
                <a:lnTo>
                  <a:pt x="43434" y="225551"/>
                </a:lnTo>
                <a:lnTo>
                  <a:pt x="47625" y="221233"/>
                </a:lnTo>
                <a:lnTo>
                  <a:pt x="47625" y="210692"/>
                </a:lnTo>
                <a:lnTo>
                  <a:pt x="43434" y="206501"/>
                </a:lnTo>
                <a:close/>
              </a:path>
              <a:path w="76200" h="3161030">
                <a:moveTo>
                  <a:pt x="43434" y="244601"/>
                </a:moveTo>
                <a:lnTo>
                  <a:pt x="32893" y="244601"/>
                </a:lnTo>
                <a:lnTo>
                  <a:pt x="28575" y="248792"/>
                </a:lnTo>
                <a:lnTo>
                  <a:pt x="28575" y="259333"/>
                </a:lnTo>
                <a:lnTo>
                  <a:pt x="32893" y="263651"/>
                </a:lnTo>
                <a:lnTo>
                  <a:pt x="43434" y="263651"/>
                </a:lnTo>
                <a:lnTo>
                  <a:pt x="47625" y="259333"/>
                </a:lnTo>
                <a:lnTo>
                  <a:pt x="47625" y="248792"/>
                </a:lnTo>
                <a:lnTo>
                  <a:pt x="43434" y="244601"/>
                </a:lnTo>
                <a:close/>
              </a:path>
              <a:path w="76200" h="3161030">
                <a:moveTo>
                  <a:pt x="43434" y="282701"/>
                </a:moveTo>
                <a:lnTo>
                  <a:pt x="32893" y="282701"/>
                </a:lnTo>
                <a:lnTo>
                  <a:pt x="28575" y="286892"/>
                </a:lnTo>
                <a:lnTo>
                  <a:pt x="28575" y="297433"/>
                </a:lnTo>
                <a:lnTo>
                  <a:pt x="32893" y="301751"/>
                </a:lnTo>
                <a:lnTo>
                  <a:pt x="43434" y="301751"/>
                </a:lnTo>
                <a:lnTo>
                  <a:pt x="47625" y="297433"/>
                </a:lnTo>
                <a:lnTo>
                  <a:pt x="47625" y="286892"/>
                </a:lnTo>
                <a:lnTo>
                  <a:pt x="43434" y="282701"/>
                </a:lnTo>
                <a:close/>
              </a:path>
              <a:path w="76200" h="3161030">
                <a:moveTo>
                  <a:pt x="43434" y="320801"/>
                </a:moveTo>
                <a:lnTo>
                  <a:pt x="32893" y="320801"/>
                </a:lnTo>
                <a:lnTo>
                  <a:pt x="28701" y="325119"/>
                </a:lnTo>
                <a:lnTo>
                  <a:pt x="28701" y="335660"/>
                </a:lnTo>
                <a:lnTo>
                  <a:pt x="32893" y="339851"/>
                </a:lnTo>
                <a:lnTo>
                  <a:pt x="43434" y="339851"/>
                </a:lnTo>
                <a:lnTo>
                  <a:pt x="47751" y="335660"/>
                </a:lnTo>
                <a:lnTo>
                  <a:pt x="47751" y="325119"/>
                </a:lnTo>
                <a:lnTo>
                  <a:pt x="43434" y="320801"/>
                </a:lnTo>
                <a:close/>
              </a:path>
              <a:path w="76200" h="3161030">
                <a:moveTo>
                  <a:pt x="43434" y="358901"/>
                </a:moveTo>
                <a:lnTo>
                  <a:pt x="32893" y="358901"/>
                </a:lnTo>
                <a:lnTo>
                  <a:pt x="28701" y="363219"/>
                </a:lnTo>
                <a:lnTo>
                  <a:pt x="28701" y="373760"/>
                </a:lnTo>
                <a:lnTo>
                  <a:pt x="32893" y="377951"/>
                </a:lnTo>
                <a:lnTo>
                  <a:pt x="43434" y="377951"/>
                </a:lnTo>
                <a:lnTo>
                  <a:pt x="47751" y="373760"/>
                </a:lnTo>
                <a:lnTo>
                  <a:pt x="47751" y="363219"/>
                </a:lnTo>
                <a:lnTo>
                  <a:pt x="43434" y="358901"/>
                </a:lnTo>
                <a:close/>
              </a:path>
              <a:path w="76200" h="3161030">
                <a:moveTo>
                  <a:pt x="43434" y="397001"/>
                </a:moveTo>
                <a:lnTo>
                  <a:pt x="32893" y="397001"/>
                </a:lnTo>
                <a:lnTo>
                  <a:pt x="28701" y="401319"/>
                </a:lnTo>
                <a:lnTo>
                  <a:pt x="28701" y="411860"/>
                </a:lnTo>
                <a:lnTo>
                  <a:pt x="32893" y="416178"/>
                </a:lnTo>
                <a:lnTo>
                  <a:pt x="43434" y="416178"/>
                </a:lnTo>
                <a:lnTo>
                  <a:pt x="47751" y="411860"/>
                </a:lnTo>
                <a:lnTo>
                  <a:pt x="47751" y="401319"/>
                </a:lnTo>
                <a:lnTo>
                  <a:pt x="43434" y="397001"/>
                </a:lnTo>
                <a:close/>
              </a:path>
              <a:path w="76200" h="3161030">
                <a:moveTo>
                  <a:pt x="43434" y="435228"/>
                </a:moveTo>
                <a:lnTo>
                  <a:pt x="32893" y="435228"/>
                </a:lnTo>
                <a:lnTo>
                  <a:pt x="28701" y="439419"/>
                </a:lnTo>
                <a:lnTo>
                  <a:pt x="28701" y="449960"/>
                </a:lnTo>
                <a:lnTo>
                  <a:pt x="32893" y="454278"/>
                </a:lnTo>
                <a:lnTo>
                  <a:pt x="43434" y="454278"/>
                </a:lnTo>
                <a:lnTo>
                  <a:pt x="47751" y="449960"/>
                </a:lnTo>
                <a:lnTo>
                  <a:pt x="47751" y="439419"/>
                </a:lnTo>
                <a:lnTo>
                  <a:pt x="43434" y="435228"/>
                </a:lnTo>
                <a:close/>
              </a:path>
              <a:path w="76200" h="3161030">
                <a:moveTo>
                  <a:pt x="43434" y="473328"/>
                </a:moveTo>
                <a:lnTo>
                  <a:pt x="32893" y="473328"/>
                </a:lnTo>
                <a:lnTo>
                  <a:pt x="28701" y="477519"/>
                </a:lnTo>
                <a:lnTo>
                  <a:pt x="28701" y="488060"/>
                </a:lnTo>
                <a:lnTo>
                  <a:pt x="32893" y="492378"/>
                </a:lnTo>
                <a:lnTo>
                  <a:pt x="43434" y="492378"/>
                </a:lnTo>
                <a:lnTo>
                  <a:pt x="47751" y="488060"/>
                </a:lnTo>
                <a:lnTo>
                  <a:pt x="47751" y="477519"/>
                </a:lnTo>
                <a:lnTo>
                  <a:pt x="43434" y="473328"/>
                </a:lnTo>
                <a:close/>
              </a:path>
              <a:path w="76200" h="3161030">
                <a:moveTo>
                  <a:pt x="43434" y="511428"/>
                </a:moveTo>
                <a:lnTo>
                  <a:pt x="32893" y="511428"/>
                </a:lnTo>
                <a:lnTo>
                  <a:pt x="28701" y="515619"/>
                </a:lnTo>
                <a:lnTo>
                  <a:pt x="28701" y="526160"/>
                </a:lnTo>
                <a:lnTo>
                  <a:pt x="32893" y="530478"/>
                </a:lnTo>
                <a:lnTo>
                  <a:pt x="43434" y="530478"/>
                </a:lnTo>
                <a:lnTo>
                  <a:pt x="47751" y="526160"/>
                </a:lnTo>
                <a:lnTo>
                  <a:pt x="47751" y="515619"/>
                </a:lnTo>
                <a:lnTo>
                  <a:pt x="43434" y="511428"/>
                </a:lnTo>
                <a:close/>
              </a:path>
              <a:path w="76200" h="3161030">
                <a:moveTo>
                  <a:pt x="43434" y="549528"/>
                </a:moveTo>
                <a:lnTo>
                  <a:pt x="32893" y="549528"/>
                </a:lnTo>
                <a:lnTo>
                  <a:pt x="28701" y="553847"/>
                </a:lnTo>
                <a:lnTo>
                  <a:pt x="28701" y="564387"/>
                </a:lnTo>
                <a:lnTo>
                  <a:pt x="32893" y="568578"/>
                </a:lnTo>
                <a:lnTo>
                  <a:pt x="43434" y="568578"/>
                </a:lnTo>
                <a:lnTo>
                  <a:pt x="47751" y="564387"/>
                </a:lnTo>
                <a:lnTo>
                  <a:pt x="47751" y="553847"/>
                </a:lnTo>
                <a:lnTo>
                  <a:pt x="43434" y="549528"/>
                </a:lnTo>
                <a:close/>
              </a:path>
              <a:path w="76200" h="3161030">
                <a:moveTo>
                  <a:pt x="43434" y="587628"/>
                </a:moveTo>
                <a:lnTo>
                  <a:pt x="32893" y="587628"/>
                </a:lnTo>
                <a:lnTo>
                  <a:pt x="28701" y="591947"/>
                </a:lnTo>
                <a:lnTo>
                  <a:pt x="28701" y="602487"/>
                </a:lnTo>
                <a:lnTo>
                  <a:pt x="32893" y="606678"/>
                </a:lnTo>
                <a:lnTo>
                  <a:pt x="43434" y="606678"/>
                </a:lnTo>
                <a:lnTo>
                  <a:pt x="47751" y="602487"/>
                </a:lnTo>
                <a:lnTo>
                  <a:pt x="47751" y="591947"/>
                </a:lnTo>
                <a:lnTo>
                  <a:pt x="43434" y="587628"/>
                </a:lnTo>
                <a:close/>
              </a:path>
              <a:path w="76200" h="3161030">
                <a:moveTo>
                  <a:pt x="43434" y="625728"/>
                </a:moveTo>
                <a:lnTo>
                  <a:pt x="33020" y="625728"/>
                </a:lnTo>
                <a:lnTo>
                  <a:pt x="28701" y="630047"/>
                </a:lnTo>
                <a:lnTo>
                  <a:pt x="28701" y="640587"/>
                </a:lnTo>
                <a:lnTo>
                  <a:pt x="33020" y="644778"/>
                </a:lnTo>
                <a:lnTo>
                  <a:pt x="43434" y="644778"/>
                </a:lnTo>
                <a:lnTo>
                  <a:pt x="47751" y="640587"/>
                </a:lnTo>
                <a:lnTo>
                  <a:pt x="47751" y="630047"/>
                </a:lnTo>
                <a:lnTo>
                  <a:pt x="43434" y="625728"/>
                </a:lnTo>
                <a:close/>
              </a:path>
              <a:path w="76200" h="3161030">
                <a:moveTo>
                  <a:pt x="43434" y="663828"/>
                </a:moveTo>
                <a:lnTo>
                  <a:pt x="33020" y="663828"/>
                </a:lnTo>
                <a:lnTo>
                  <a:pt x="28701" y="668147"/>
                </a:lnTo>
                <a:lnTo>
                  <a:pt x="28701" y="678687"/>
                </a:lnTo>
                <a:lnTo>
                  <a:pt x="33020" y="683005"/>
                </a:lnTo>
                <a:lnTo>
                  <a:pt x="43434" y="683005"/>
                </a:lnTo>
                <a:lnTo>
                  <a:pt x="47751" y="678687"/>
                </a:lnTo>
                <a:lnTo>
                  <a:pt x="47751" y="668147"/>
                </a:lnTo>
                <a:lnTo>
                  <a:pt x="43434" y="663828"/>
                </a:lnTo>
                <a:close/>
              </a:path>
              <a:path w="76200" h="3161030">
                <a:moveTo>
                  <a:pt x="43561" y="702055"/>
                </a:moveTo>
                <a:lnTo>
                  <a:pt x="33020" y="702055"/>
                </a:lnTo>
                <a:lnTo>
                  <a:pt x="28701" y="706247"/>
                </a:lnTo>
                <a:lnTo>
                  <a:pt x="28701" y="716787"/>
                </a:lnTo>
                <a:lnTo>
                  <a:pt x="33020" y="721105"/>
                </a:lnTo>
                <a:lnTo>
                  <a:pt x="43561" y="721105"/>
                </a:lnTo>
                <a:lnTo>
                  <a:pt x="47751" y="716787"/>
                </a:lnTo>
                <a:lnTo>
                  <a:pt x="47751" y="706247"/>
                </a:lnTo>
                <a:lnTo>
                  <a:pt x="43561" y="702055"/>
                </a:lnTo>
                <a:close/>
              </a:path>
              <a:path w="76200" h="3161030">
                <a:moveTo>
                  <a:pt x="43561" y="740155"/>
                </a:moveTo>
                <a:lnTo>
                  <a:pt x="33020" y="740155"/>
                </a:lnTo>
                <a:lnTo>
                  <a:pt x="28701" y="744347"/>
                </a:lnTo>
                <a:lnTo>
                  <a:pt x="28701" y="754887"/>
                </a:lnTo>
                <a:lnTo>
                  <a:pt x="33020" y="759205"/>
                </a:lnTo>
                <a:lnTo>
                  <a:pt x="43561" y="759205"/>
                </a:lnTo>
                <a:lnTo>
                  <a:pt x="47751" y="754887"/>
                </a:lnTo>
                <a:lnTo>
                  <a:pt x="47751" y="744347"/>
                </a:lnTo>
                <a:lnTo>
                  <a:pt x="43561" y="740155"/>
                </a:lnTo>
                <a:close/>
              </a:path>
              <a:path w="76200" h="3161030">
                <a:moveTo>
                  <a:pt x="43561" y="778255"/>
                </a:moveTo>
                <a:lnTo>
                  <a:pt x="33020" y="778255"/>
                </a:lnTo>
                <a:lnTo>
                  <a:pt x="28701" y="782447"/>
                </a:lnTo>
                <a:lnTo>
                  <a:pt x="28701" y="792987"/>
                </a:lnTo>
                <a:lnTo>
                  <a:pt x="33020" y="797305"/>
                </a:lnTo>
                <a:lnTo>
                  <a:pt x="43561" y="797305"/>
                </a:lnTo>
                <a:lnTo>
                  <a:pt x="47751" y="792987"/>
                </a:lnTo>
                <a:lnTo>
                  <a:pt x="47751" y="782447"/>
                </a:lnTo>
                <a:lnTo>
                  <a:pt x="43561" y="778255"/>
                </a:lnTo>
                <a:close/>
              </a:path>
              <a:path w="76200" h="3161030">
                <a:moveTo>
                  <a:pt x="43561" y="816355"/>
                </a:moveTo>
                <a:lnTo>
                  <a:pt x="33020" y="816355"/>
                </a:lnTo>
                <a:lnTo>
                  <a:pt x="28701" y="820674"/>
                </a:lnTo>
                <a:lnTo>
                  <a:pt x="28701" y="831214"/>
                </a:lnTo>
                <a:lnTo>
                  <a:pt x="33020" y="835405"/>
                </a:lnTo>
                <a:lnTo>
                  <a:pt x="43561" y="835405"/>
                </a:lnTo>
                <a:lnTo>
                  <a:pt x="47751" y="831214"/>
                </a:lnTo>
                <a:lnTo>
                  <a:pt x="47751" y="820674"/>
                </a:lnTo>
                <a:lnTo>
                  <a:pt x="43561" y="816355"/>
                </a:lnTo>
                <a:close/>
              </a:path>
              <a:path w="76200" h="3161030">
                <a:moveTo>
                  <a:pt x="43561" y="854455"/>
                </a:moveTo>
                <a:lnTo>
                  <a:pt x="33020" y="854455"/>
                </a:lnTo>
                <a:lnTo>
                  <a:pt x="28701" y="858774"/>
                </a:lnTo>
                <a:lnTo>
                  <a:pt x="28701" y="869314"/>
                </a:lnTo>
                <a:lnTo>
                  <a:pt x="33020" y="873505"/>
                </a:lnTo>
                <a:lnTo>
                  <a:pt x="43561" y="873505"/>
                </a:lnTo>
                <a:lnTo>
                  <a:pt x="47751" y="869314"/>
                </a:lnTo>
                <a:lnTo>
                  <a:pt x="47751" y="858774"/>
                </a:lnTo>
                <a:lnTo>
                  <a:pt x="43561" y="854455"/>
                </a:lnTo>
                <a:close/>
              </a:path>
              <a:path w="76200" h="3161030">
                <a:moveTo>
                  <a:pt x="43561" y="892555"/>
                </a:moveTo>
                <a:lnTo>
                  <a:pt x="33020" y="892555"/>
                </a:lnTo>
                <a:lnTo>
                  <a:pt x="28701" y="896874"/>
                </a:lnTo>
                <a:lnTo>
                  <a:pt x="28701" y="907414"/>
                </a:lnTo>
                <a:lnTo>
                  <a:pt x="33020" y="911605"/>
                </a:lnTo>
                <a:lnTo>
                  <a:pt x="43561" y="911605"/>
                </a:lnTo>
                <a:lnTo>
                  <a:pt x="47751" y="907414"/>
                </a:lnTo>
                <a:lnTo>
                  <a:pt x="47751" y="896874"/>
                </a:lnTo>
                <a:lnTo>
                  <a:pt x="43561" y="892555"/>
                </a:lnTo>
                <a:close/>
              </a:path>
              <a:path w="76200" h="3161030">
                <a:moveTo>
                  <a:pt x="43561" y="930655"/>
                </a:moveTo>
                <a:lnTo>
                  <a:pt x="33020" y="930655"/>
                </a:lnTo>
                <a:lnTo>
                  <a:pt x="28701" y="934974"/>
                </a:lnTo>
                <a:lnTo>
                  <a:pt x="28701" y="945514"/>
                </a:lnTo>
                <a:lnTo>
                  <a:pt x="33020" y="949832"/>
                </a:lnTo>
                <a:lnTo>
                  <a:pt x="43561" y="949832"/>
                </a:lnTo>
                <a:lnTo>
                  <a:pt x="47751" y="945514"/>
                </a:lnTo>
                <a:lnTo>
                  <a:pt x="47751" y="934974"/>
                </a:lnTo>
                <a:lnTo>
                  <a:pt x="43561" y="930655"/>
                </a:lnTo>
                <a:close/>
              </a:path>
              <a:path w="76200" h="3161030">
                <a:moveTo>
                  <a:pt x="43561" y="968882"/>
                </a:moveTo>
                <a:lnTo>
                  <a:pt x="33020" y="968882"/>
                </a:lnTo>
                <a:lnTo>
                  <a:pt x="28829" y="973074"/>
                </a:lnTo>
                <a:lnTo>
                  <a:pt x="28829" y="983614"/>
                </a:lnTo>
                <a:lnTo>
                  <a:pt x="33020" y="987932"/>
                </a:lnTo>
                <a:lnTo>
                  <a:pt x="43561" y="987932"/>
                </a:lnTo>
                <a:lnTo>
                  <a:pt x="47879" y="983614"/>
                </a:lnTo>
                <a:lnTo>
                  <a:pt x="47879" y="973074"/>
                </a:lnTo>
                <a:lnTo>
                  <a:pt x="43561" y="968882"/>
                </a:lnTo>
                <a:close/>
              </a:path>
              <a:path w="76200" h="3161030">
                <a:moveTo>
                  <a:pt x="43561" y="1006982"/>
                </a:moveTo>
                <a:lnTo>
                  <a:pt x="33020" y="1006982"/>
                </a:lnTo>
                <a:lnTo>
                  <a:pt x="28829" y="1011174"/>
                </a:lnTo>
                <a:lnTo>
                  <a:pt x="28829" y="1021714"/>
                </a:lnTo>
                <a:lnTo>
                  <a:pt x="33020" y="1026032"/>
                </a:lnTo>
                <a:lnTo>
                  <a:pt x="43561" y="1026032"/>
                </a:lnTo>
                <a:lnTo>
                  <a:pt x="47879" y="1021714"/>
                </a:lnTo>
                <a:lnTo>
                  <a:pt x="47879" y="1011174"/>
                </a:lnTo>
                <a:lnTo>
                  <a:pt x="43561" y="1006982"/>
                </a:lnTo>
                <a:close/>
              </a:path>
              <a:path w="76200" h="3161030">
                <a:moveTo>
                  <a:pt x="43561" y="1045082"/>
                </a:moveTo>
                <a:lnTo>
                  <a:pt x="33020" y="1045082"/>
                </a:lnTo>
                <a:lnTo>
                  <a:pt x="28829" y="1049274"/>
                </a:lnTo>
                <a:lnTo>
                  <a:pt x="28829" y="1059814"/>
                </a:lnTo>
                <a:lnTo>
                  <a:pt x="33020" y="1064132"/>
                </a:lnTo>
                <a:lnTo>
                  <a:pt x="43561" y="1064132"/>
                </a:lnTo>
                <a:lnTo>
                  <a:pt x="47879" y="1059814"/>
                </a:lnTo>
                <a:lnTo>
                  <a:pt x="47879" y="1049274"/>
                </a:lnTo>
                <a:lnTo>
                  <a:pt x="43561" y="1045082"/>
                </a:lnTo>
                <a:close/>
              </a:path>
              <a:path w="76200" h="3161030">
                <a:moveTo>
                  <a:pt x="43561" y="1083182"/>
                </a:moveTo>
                <a:lnTo>
                  <a:pt x="33020" y="1083182"/>
                </a:lnTo>
                <a:lnTo>
                  <a:pt x="28829" y="1087501"/>
                </a:lnTo>
                <a:lnTo>
                  <a:pt x="28829" y="1098041"/>
                </a:lnTo>
                <a:lnTo>
                  <a:pt x="33020" y="1102232"/>
                </a:lnTo>
                <a:lnTo>
                  <a:pt x="43561" y="1102232"/>
                </a:lnTo>
                <a:lnTo>
                  <a:pt x="47879" y="1098041"/>
                </a:lnTo>
                <a:lnTo>
                  <a:pt x="47879" y="1087501"/>
                </a:lnTo>
                <a:lnTo>
                  <a:pt x="43561" y="1083182"/>
                </a:lnTo>
                <a:close/>
              </a:path>
              <a:path w="76200" h="3161030">
                <a:moveTo>
                  <a:pt x="43561" y="1121282"/>
                </a:moveTo>
                <a:lnTo>
                  <a:pt x="33020" y="1121282"/>
                </a:lnTo>
                <a:lnTo>
                  <a:pt x="28829" y="1125601"/>
                </a:lnTo>
                <a:lnTo>
                  <a:pt x="28829" y="1136141"/>
                </a:lnTo>
                <a:lnTo>
                  <a:pt x="33020" y="1140332"/>
                </a:lnTo>
                <a:lnTo>
                  <a:pt x="43561" y="1140332"/>
                </a:lnTo>
                <a:lnTo>
                  <a:pt x="47879" y="1136141"/>
                </a:lnTo>
                <a:lnTo>
                  <a:pt x="47879" y="1125601"/>
                </a:lnTo>
                <a:lnTo>
                  <a:pt x="43561" y="1121282"/>
                </a:lnTo>
                <a:close/>
              </a:path>
              <a:path w="76200" h="3161030">
                <a:moveTo>
                  <a:pt x="43561" y="1159382"/>
                </a:moveTo>
                <a:lnTo>
                  <a:pt x="33020" y="1159382"/>
                </a:lnTo>
                <a:lnTo>
                  <a:pt x="28829" y="1163701"/>
                </a:lnTo>
                <a:lnTo>
                  <a:pt x="28829" y="1174241"/>
                </a:lnTo>
                <a:lnTo>
                  <a:pt x="33020" y="1178432"/>
                </a:lnTo>
                <a:lnTo>
                  <a:pt x="43561" y="1178432"/>
                </a:lnTo>
                <a:lnTo>
                  <a:pt x="47879" y="1174241"/>
                </a:lnTo>
                <a:lnTo>
                  <a:pt x="47879" y="1163701"/>
                </a:lnTo>
                <a:lnTo>
                  <a:pt x="43561" y="1159382"/>
                </a:lnTo>
                <a:close/>
              </a:path>
              <a:path w="76200" h="3161030">
                <a:moveTo>
                  <a:pt x="43561" y="1197482"/>
                </a:moveTo>
                <a:lnTo>
                  <a:pt x="33020" y="1197482"/>
                </a:lnTo>
                <a:lnTo>
                  <a:pt x="28829" y="1201801"/>
                </a:lnTo>
                <a:lnTo>
                  <a:pt x="28829" y="1212341"/>
                </a:lnTo>
                <a:lnTo>
                  <a:pt x="33020" y="1216659"/>
                </a:lnTo>
                <a:lnTo>
                  <a:pt x="43561" y="1216659"/>
                </a:lnTo>
                <a:lnTo>
                  <a:pt x="47879" y="1212341"/>
                </a:lnTo>
                <a:lnTo>
                  <a:pt x="47879" y="1201801"/>
                </a:lnTo>
                <a:lnTo>
                  <a:pt x="43561" y="1197482"/>
                </a:lnTo>
                <a:close/>
              </a:path>
              <a:path w="76200" h="3161030">
                <a:moveTo>
                  <a:pt x="43561" y="1235709"/>
                </a:moveTo>
                <a:lnTo>
                  <a:pt x="33020" y="1235709"/>
                </a:lnTo>
                <a:lnTo>
                  <a:pt x="28829" y="1239900"/>
                </a:lnTo>
                <a:lnTo>
                  <a:pt x="28829" y="1250441"/>
                </a:lnTo>
                <a:lnTo>
                  <a:pt x="33020" y="1254759"/>
                </a:lnTo>
                <a:lnTo>
                  <a:pt x="43561" y="1254759"/>
                </a:lnTo>
                <a:lnTo>
                  <a:pt x="47879" y="1250441"/>
                </a:lnTo>
                <a:lnTo>
                  <a:pt x="47879" y="1239900"/>
                </a:lnTo>
                <a:lnTo>
                  <a:pt x="43561" y="1235709"/>
                </a:lnTo>
                <a:close/>
              </a:path>
              <a:path w="76200" h="3161030">
                <a:moveTo>
                  <a:pt x="43561" y="1273809"/>
                </a:moveTo>
                <a:lnTo>
                  <a:pt x="33147" y="1273809"/>
                </a:lnTo>
                <a:lnTo>
                  <a:pt x="28829" y="1278000"/>
                </a:lnTo>
                <a:lnTo>
                  <a:pt x="28829" y="1288541"/>
                </a:lnTo>
                <a:lnTo>
                  <a:pt x="33147" y="1292859"/>
                </a:lnTo>
                <a:lnTo>
                  <a:pt x="43561" y="1292859"/>
                </a:lnTo>
                <a:lnTo>
                  <a:pt x="47879" y="1288541"/>
                </a:lnTo>
                <a:lnTo>
                  <a:pt x="47879" y="1278000"/>
                </a:lnTo>
                <a:lnTo>
                  <a:pt x="43561" y="1273809"/>
                </a:lnTo>
                <a:close/>
              </a:path>
              <a:path w="76200" h="3161030">
                <a:moveTo>
                  <a:pt x="43561" y="1311909"/>
                </a:moveTo>
                <a:lnTo>
                  <a:pt x="33147" y="1311909"/>
                </a:lnTo>
                <a:lnTo>
                  <a:pt x="28829" y="1316227"/>
                </a:lnTo>
                <a:lnTo>
                  <a:pt x="28829" y="1326768"/>
                </a:lnTo>
                <a:lnTo>
                  <a:pt x="33147" y="1330959"/>
                </a:lnTo>
                <a:lnTo>
                  <a:pt x="43561" y="1330959"/>
                </a:lnTo>
                <a:lnTo>
                  <a:pt x="47879" y="1326768"/>
                </a:lnTo>
                <a:lnTo>
                  <a:pt x="47879" y="1316227"/>
                </a:lnTo>
                <a:lnTo>
                  <a:pt x="43561" y="1311909"/>
                </a:lnTo>
                <a:close/>
              </a:path>
              <a:path w="76200" h="3161030">
                <a:moveTo>
                  <a:pt x="43687" y="1350009"/>
                </a:moveTo>
                <a:lnTo>
                  <a:pt x="33147" y="1350009"/>
                </a:lnTo>
                <a:lnTo>
                  <a:pt x="28829" y="1354327"/>
                </a:lnTo>
                <a:lnTo>
                  <a:pt x="28829" y="1364868"/>
                </a:lnTo>
                <a:lnTo>
                  <a:pt x="33147" y="1369059"/>
                </a:lnTo>
                <a:lnTo>
                  <a:pt x="43687" y="1369059"/>
                </a:lnTo>
                <a:lnTo>
                  <a:pt x="47879" y="1364868"/>
                </a:lnTo>
                <a:lnTo>
                  <a:pt x="47879" y="1354327"/>
                </a:lnTo>
                <a:lnTo>
                  <a:pt x="43687" y="1350009"/>
                </a:lnTo>
                <a:close/>
              </a:path>
              <a:path w="76200" h="3161030">
                <a:moveTo>
                  <a:pt x="43687" y="1388109"/>
                </a:moveTo>
                <a:lnTo>
                  <a:pt x="33147" y="1388109"/>
                </a:lnTo>
                <a:lnTo>
                  <a:pt x="28829" y="1392427"/>
                </a:lnTo>
                <a:lnTo>
                  <a:pt x="28829" y="1402968"/>
                </a:lnTo>
                <a:lnTo>
                  <a:pt x="33147" y="1407159"/>
                </a:lnTo>
                <a:lnTo>
                  <a:pt x="43687" y="1407159"/>
                </a:lnTo>
                <a:lnTo>
                  <a:pt x="47879" y="1402968"/>
                </a:lnTo>
                <a:lnTo>
                  <a:pt x="47879" y="1392427"/>
                </a:lnTo>
                <a:lnTo>
                  <a:pt x="43687" y="1388109"/>
                </a:lnTo>
                <a:close/>
              </a:path>
              <a:path w="76200" h="3161030">
                <a:moveTo>
                  <a:pt x="43687" y="1426209"/>
                </a:moveTo>
                <a:lnTo>
                  <a:pt x="33147" y="1426209"/>
                </a:lnTo>
                <a:lnTo>
                  <a:pt x="28829" y="1430527"/>
                </a:lnTo>
                <a:lnTo>
                  <a:pt x="28829" y="1441068"/>
                </a:lnTo>
                <a:lnTo>
                  <a:pt x="33147" y="1445386"/>
                </a:lnTo>
                <a:lnTo>
                  <a:pt x="43687" y="1445386"/>
                </a:lnTo>
                <a:lnTo>
                  <a:pt x="47879" y="1441068"/>
                </a:lnTo>
                <a:lnTo>
                  <a:pt x="47879" y="1430527"/>
                </a:lnTo>
                <a:lnTo>
                  <a:pt x="43687" y="1426209"/>
                </a:lnTo>
                <a:close/>
              </a:path>
              <a:path w="76200" h="3161030">
                <a:moveTo>
                  <a:pt x="43687" y="1464436"/>
                </a:moveTo>
                <a:lnTo>
                  <a:pt x="33147" y="1464436"/>
                </a:lnTo>
                <a:lnTo>
                  <a:pt x="28829" y="1468627"/>
                </a:lnTo>
                <a:lnTo>
                  <a:pt x="28829" y="1479168"/>
                </a:lnTo>
                <a:lnTo>
                  <a:pt x="33147" y="1483486"/>
                </a:lnTo>
                <a:lnTo>
                  <a:pt x="43687" y="1483486"/>
                </a:lnTo>
                <a:lnTo>
                  <a:pt x="47879" y="1479168"/>
                </a:lnTo>
                <a:lnTo>
                  <a:pt x="47879" y="1468627"/>
                </a:lnTo>
                <a:lnTo>
                  <a:pt x="43687" y="1464436"/>
                </a:lnTo>
                <a:close/>
              </a:path>
              <a:path w="76200" h="3161030">
                <a:moveTo>
                  <a:pt x="43687" y="1502536"/>
                </a:moveTo>
                <a:lnTo>
                  <a:pt x="33147" y="1502536"/>
                </a:lnTo>
                <a:lnTo>
                  <a:pt x="28829" y="1506727"/>
                </a:lnTo>
                <a:lnTo>
                  <a:pt x="28829" y="1517268"/>
                </a:lnTo>
                <a:lnTo>
                  <a:pt x="33147" y="1521586"/>
                </a:lnTo>
                <a:lnTo>
                  <a:pt x="43687" y="1521586"/>
                </a:lnTo>
                <a:lnTo>
                  <a:pt x="47879" y="1517268"/>
                </a:lnTo>
                <a:lnTo>
                  <a:pt x="47879" y="1506727"/>
                </a:lnTo>
                <a:lnTo>
                  <a:pt x="43687" y="1502536"/>
                </a:lnTo>
                <a:close/>
              </a:path>
              <a:path w="76200" h="3161030">
                <a:moveTo>
                  <a:pt x="43687" y="1540636"/>
                </a:moveTo>
                <a:lnTo>
                  <a:pt x="33147" y="1540636"/>
                </a:lnTo>
                <a:lnTo>
                  <a:pt x="28829" y="1544827"/>
                </a:lnTo>
                <a:lnTo>
                  <a:pt x="28829" y="1555368"/>
                </a:lnTo>
                <a:lnTo>
                  <a:pt x="33147" y="1559686"/>
                </a:lnTo>
                <a:lnTo>
                  <a:pt x="43687" y="1559686"/>
                </a:lnTo>
                <a:lnTo>
                  <a:pt x="47879" y="1555368"/>
                </a:lnTo>
                <a:lnTo>
                  <a:pt x="47879" y="1544827"/>
                </a:lnTo>
                <a:lnTo>
                  <a:pt x="43687" y="1540636"/>
                </a:lnTo>
                <a:close/>
              </a:path>
              <a:path w="76200" h="3161030">
                <a:moveTo>
                  <a:pt x="43687" y="1578736"/>
                </a:moveTo>
                <a:lnTo>
                  <a:pt x="33147" y="1578736"/>
                </a:lnTo>
                <a:lnTo>
                  <a:pt x="28829" y="1583054"/>
                </a:lnTo>
                <a:lnTo>
                  <a:pt x="28829" y="1593595"/>
                </a:lnTo>
                <a:lnTo>
                  <a:pt x="33147" y="1597786"/>
                </a:lnTo>
                <a:lnTo>
                  <a:pt x="43687" y="1597786"/>
                </a:lnTo>
                <a:lnTo>
                  <a:pt x="47879" y="1593595"/>
                </a:lnTo>
                <a:lnTo>
                  <a:pt x="47879" y="1583054"/>
                </a:lnTo>
                <a:lnTo>
                  <a:pt x="43687" y="1578736"/>
                </a:lnTo>
                <a:close/>
              </a:path>
              <a:path w="76200" h="3161030">
                <a:moveTo>
                  <a:pt x="43687" y="1616836"/>
                </a:moveTo>
                <a:lnTo>
                  <a:pt x="33147" y="1616836"/>
                </a:lnTo>
                <a:lnTo>
                  <a:pt x="28956" y="1621154"/>
                </a:lnTo>
                <a:lnTo>
                  <a:pt x="28956" y="1631695"/>
                </a:lnTo>
                <a:lnTo>
                  <a:pt x="33147" y="1635886"/>
                </a:lnTo>
                <a:lnTo>
                  <a:pt x="43687" y="1635886"/>
                </a:lnTo>
                <a:lnTo>
                  <a:pt x="48006" y="1631695"/>
                </a:lnTo>
                <a:lnTo>
                  <a:pt x="48006" y="1621154"/>
                </a:lnTo>
                <a:lnTo>
                  <a:pt x="43687" y="1616836"/>
                </a:lnTo>
                <a:close/>
              </a:path>
              <a:path w="76200" h="3161030">
                <a:moveTo>
                  <a:pt x="43687" y="1654936"/>
                </a:moveTo>
                <a:lnTo>
                  <a:pt x="33147" y="1654936"/>
                </a:lnTo>
                <a:lnTo>
                  <a:pt x="28956" y="1659254"/>
                </a:lnTo>
                <a:lnTo>
                  <a:pt x="28956" y="1669795"/>
                </a:lnTo>
                <a:lnTo>
                  <a:pt x="33147" y="1673986"/>
                </a:lnTo>
                <a:lnTo>
                  <a:pt x="43687" y="1673986"/>
                </a:lnTo>
                <a:lnTo>
                  <a:pt x="48006" y="1669795"/>
                </a:lnTo>
                <a:lnTo>
                  <a:pt x="48006" y="1659254"/>
                </a:lnTo>
                <a:lnTo>
                  <a:pt x="43687" y="1654936"/>
                </a:lnTo>
                <a:close/>
              </a:path>
              <a:path w="76200" h="3161030">
                <a:moveTo>
                  <a:pt x="43687" y="1693036"/>
                </a:moveTo>
                <a:lnTo>
                  <a:pt x="33147" y="1693036"/>
                </a:lnTo>
                <a:lnTo>
                  <a:pt x="28956" y="1697354"/>
                </a:lnTo>
                <a:lnTo>
                  <a:pt x="28956" y="1707895"/>
                </a:lnTo>
                <a:lnTo>
                  <a:pt x="33147" y="1712213"/>
                </a:lnTo>
                <a:lnTo>
                  <a:pt x="43687" y="1712213"/>
                </a:lnTo>
                <a:lnTo>
                  <a:pt x="48006" y="1707895"/>
                </a:lnTo>
                <a:lnTo>
                  <a:pt x="48006" y="1697354"/>
                </a:lnTo>
                <a:lnTo>
                  <a:pt x="43687" y="1693036"/>
                </a:lnTo>
                <a:close/>
              </a:path>
              <a:path w="76200" h="3161030">
                <a:moveTo>
                  <a:pt x="43687" y="1731263"/>
                </a:moveTo>
                <a:lnTo>
                  <a:pt x="33147" y="1731263"/>
                </a:lnTo>
                <a:lnTo>
                  <a:pt x="28956" y="1735454"/>
                </a:lnTo>
                <a:lnTo>
                  <a:pt x="28956" y="1745995"/>
                </a:lnTo>
                <a:lnTo>
                  <a:pt x="33147" y="1750313"/>
                </a:lnTo>
                <a:lnTo>
                  <a:pt x="43687" y="1750313"/>
                </a:lnTo>
                <a:lnTo>
                  <a:pt x="48006" y="1745995"/>
                </a:lnTo>
                <a:lnTo>
                  <a:pt x="48006" y="1735454"/>
                </a:lnTo>
                <a:lnTo>
                  <a:pt x="43687" y="1731263"/>
                </a:lnTo>
                <a:close/>
              </a:path>
              <a:path w="76200" h="3161030">
                <a:moveTo>
                  <a:pt x="43687" y="1769363"/>
                </a:moveTo>
                <a:lnTo>
                  <a:pt x="33147" y="1769363"/>
                </a:lnTo>
                <a:lnTo>
                  <a:pt x="28956" y="1773554"/>
                </a:lnTo>
                <a:lnTo>
                  <a:pt x="28956" y="1784095"/>
                </a:lnTo>
                <a:lnTo>
                  <a:pt x="33147" y="1788413"/>
                </a:lnTo>
                <a:lnTo>
                  <a:pt x="43687" y="1788413"/>
                </a:lnTo>
                <a:lnTo>
                  <a:pt x="48006" y="1784095"/>
                </a:lnTo>
                <a:lnTo>
                  <a:pt x="48006" y="1773554"/>
                </a:lnTo>
                <a:lnTo>
                  <a:pt x="43687" y="1769363"/>
                </a:lnTo>
                <a:close/>
              </a:path>
              <a:path w="76200" h="3161030">
                <a:moveTo>
                  <a:pt x="43687" y="1807463"/>
                </a:moveTo>
                <a:lnTo>
                  <a:pt x="33147" y="1807463"/>
                </a:lnTo>
                <a:lnTo>
                  <a:pt x="28956" y="1811654"/>
                </a:lnTo>
                <a:lnTo>
                  <a:pt x="28956" y="1822195"/>
                </a:lnTo>
                <a:lnTo>
                  <a:pt x="33147" y="1826513"/>
                </a:lnTo>
                <a:lnTo>
                  <a:pt x="43687" y="1826513"/>
                </a:lnTo>
                <a:lnTo>
                  <a:pt x="48006" y="1822195"/>
                </a:lnTo>
                <a:lnTo>
                  <a:pt x="48006" y="1811654"/>
                </a:lnTo>
                <a:lnTo>
                  <a:pt x="43687" y="1807463"/>
                </a:lnTo>
                <a:close/>
              </a:path>
              <a:path w="76200" h="3161030">
                <a:moveTo>
                  <a:pt x="43687" y="1845563"/>
                </a:moveTo>
                <a:lnTo>
                  <a:pt x="33147" y="1845563"/>
                </a:lnTo>
                <a:lnTo>
                  <a:pt x="28956" y="1849881"/>
                </a:lnTo>
                <a:lnTo>
                  <a:pt x="28956" y="1860422"/>
                </a:lnTo>
                <a:lnTo>
                  <a:pt x="33147" y="1864613"/>
                </a:lnTo>
                <a:lnTo>
                  <a:pt x="43687" y="1864613"/>
                </a:lnTo>
                <a:lnTo>
                  <a:pt x="48006" y="1860422"/>
                </a:lnTo>
                <a:lnTo>
                  <a:pt x="48006" y="1849881"/>
                </a:lnTo>
                <a:lnTo>
                  <a:pt x="43687" y="1845563"/>
                </a:lnTo>
                <a:close/>
              </a:path>
              <a:path w="76200" h="3161030">
                <a:moveTo>
                  <a:pt x="43687" y="1883663"/>
                </a:moveTo>
                <a:lnTo>
                  <a:pt x="33274" y="1883663"/>
                </a:lnTo>
                <a:lnTo>
                  <a:pt x="28956" y="1887981"/>
                </a:lnTo>
                <a:lnTo>
                  <a:pt x="28956" y="1898522"/>
                </a:lnTo>
                <a:lnTo>
                  <a:pt x="33274" y="1902713"/>
                </a:lnTo>
                <a:lnTo>
                  <a:pt x="43687" y="1902713"/>
                </a:lnTo>
                <a:lnTo>
                  <a:pt x="48006" y="1898522"/>
                </a:lnTo>
                <a:lnTo>
                  <a:pt x="48006" y="1887981"/>
                </a:lnTo>
                <a:lnTo>
                  <a:pt x="43687" y="1883663"/>
                </a:lnTo>
                <a:close/>
              </a:path>
              <a:path w="76200" h="3161030">
                <a:moveTo>
                  <a:pt x="43687" y="1921763"/>
                </a:moveTo>
                <a:lnTo>
                  <a:pt x="33274" y="1921763"/>
                </a:lnTo>
                <a:lnTo>
                  <a:pt x="28956" y="1926081"/>
                </a:lnTo>
                <a:lnTo>
                  <a:pt x="28956" y="1936622"/>
                </a:lnTo>
                <a:lnTo>
                  <a:pt x="33274" y="1940813"/>
                </a:lnTo>
                <a:lnTo>
                  <a:pt x="43687" y="1940813"/>
                </a:lnTo>
                <a:lnTo>
                  <a:pt x="48006" y="1936622"/>
                </a:lnTo>
                <a:lnTo>
                  <a:pt x="48006" y="1926081"/>
                </a:lnTo>
                <a:lnTo>
                  <a:pt x="43687" y="1921763"/>
                </a:lnTo>
                <a:close/>
              </a:path>
              <a:path w="76200" h="3161030">
                <a:moveTo>
                  <a:pt x="43687" y="1959863"/>
                </a:moveTo>
                <a:lnTo>
                  <a:pt x="33274" y="1959863"/>
                </a:lnTo>
                <a:lnTo>
                  <a:pt x="28956" y="1964181"/>
                </a:lnTo>
                <a:lnTo>
                  <a:pt x="28956" y="1974722"/>
                </a:lnTo>
                <a:lnTo>
                  <a:pt x="33274" y="1979040"/>
                </a:lnTo>
                <a:lnTo>
                  <a:pt x="43687" y="1979040"/>
                </a:lnTo>
                <a:lnTo>
                  <a:pt x="48006" y="1974722"/>
                </a:lnTo>
                <a:lnTo>
                  <a:pt x="48006" y="1964181"/>
                </a:lnTo>
                <a:lnTo>
                  <a:pt x="43687" y="1959863"/>
                </a:lnTo>
                <a:close/>
              </a:path>
              <a:path w="76200" h="3161030">
                <a:moveTo>
                  <a:pt x="43814" y="1998090"/>
                </a:moveTo>
                <a:lnTo>
                  <a:pt x="33274" y="1998090"/>
                </a:lnTo>
                <a:lnTo>
                  <a:pt x="28956" y="2002281"/>
                </a:lnTo>
                <a:lnTo>
                  <a:pt x="28956" y="2012822"/>
                </a:lnTo>
                <a:lnTo>
                  <a:pt x="33274" y="2017140"/>
                </a:lnTo>
                <a:lnTo>
                  <a:pt x="43814" y="2017140"/>
                </a:lnTo>
                <a:lnTo>
                  <a:pt x="48006" y="2012822"/>
                </a:lnTo>
                <a:lnTo>
                  <a:pt x="48006" y="2002281"/>
                </a:lnTo>
                <a:lnTo>
                  <a:pt x="43814" y="1998090"/>
                </a:lnTo>
                <a:close/>
              </a:path>
              <a:path w="76200" h="3161030">
                <a:moveTo>
                  <a:pt x="43814" y="2036190"/>
                </a:moveTo>
                <a:lnTo>
                  <a:pt x="33274" y="2036190"/>
                </a:lnTo>
                <a:lnTo>
                  <a:pt x="28956" y="2040381"/>
                </a:lnTo>
                <a:lnTo>
                  <a:pt x="28956" y="2050922"/>
                </a:lnTo>
                <a:lnTo>
                  <a:pt x="33274" y="2055240"/>
                </a:lnTo>
                <a:lnTo>
                  <a:pt x="43814" y="2055240"/>
                </a:lnTo>
                <a:lnTo>
                  <a:pt x="48006" y="2050922"/>
                </a:lnTo>
                <a:lnTo>
                  <a:pt x="48006" y="2040381"/>
                </a:lnTo>
                <a:lnTo>
                  <a:pt x="43814" y="2036190"/>
                </a:lnTo>
                <a:close/>
              </a:path>
              <a:path w="76200" h="3161030">
                <a:moveTo>
                  <a:pt x="43814" y="2074290"/>
                </a:moveTo>
                <a:lnTo>
                  <a:pt x="33274" y="2074290"/>
                </a:lnTo>
                <a:lnTo>
                  <a:pt x="28956" y="2078608"/>
                </a:lnTo>
                <a:lnTo>
                  <a:pt x="28956" y="2089149"/>
                </a:lnTo>
                <a:lnTo>
                  <a:pt x="33274" y="2093340"/>
                </a:lnTo>
                <a:lnTo>
                  <a:pt x="43814" y="2093340"/>
                </a:lnTo>
                <a:lnTo>
                  <a:pt x="48006" y="2089149"/>
                </a:lnTo>
                <a:lnTo>
                  <a:pt x="48006" y="2078608"/>
                </a:lnTo>
                <a:lnTo>
                  <a:pt x="43814" y="2074290"/>
                </a:lnTo>
                <a:close/>
              </a:path>
              <a:path w="76200" h="3161030">
                <a:moveTo>
                  <a:pt x="43814" y="2112391"/>
                </a:moveTo>
                <a:lnTo>
                  <a:pt x="33274" y="2112391"/>
                </a:lnTo>
                <a:lnTo>
                  <a:pt x="28956" y="2116708"/>
                </a:lnTo>
                <a:lnTo>
                  <a:pt x="28956" y="2127249"/>
                </a:lnTo>
                <a:lnTo>
                  <a:pt x="33274" y="2131441"/>
                </a:lnTo>
                <a:lnTo>
                  <a:pt x="43814" y="2131441"/>
                </a:lnTo>
                <a:lnTo>
                  <a:pt x="48006" y="2127249"/>
                </a:lnTo>
                <a:lnTo>
                  <a:pt x="48006" y="2116708"/>
                </a:lnTo>
                <a:lnTo>
                  <a:pt x="43814" y="2112391"/>
                </a:lnTo>
                <a:close/>
              </a:path>
              <a:path w="76200" h="3161030">
                <a:moveTo>
                  <a:pt x="43814" y="2150491"/>
                </a:moveTo>
                <a:lnTo>
                  <a:pt x="33274" y="2150491"/>
                </a:lnTo>
                <a:lnTo>
                  <a:pt x="28956" y="2154808"/>
                </a:lnTo>
                <a:lnTo>
                  <a:pt x="28956" y="2165349"/>
                </a:lnTo>
                <a:lnTo>
                  <a:pt x="33274" y="2169541"/>
                </a:lnTo>
                <a:lnTo>
                  <a:pt x="43814" y="2169541"/>
                </a:lnTo>
                <a:lnTo>
                  <a:pt x="48006" y="2165349"/>
                </a:lnTo>
                <a:lnTo>
                  <a:pt x="48006" y="2154808"/>
                </a:lnTo>
                <a:lnTo>
                  <a:pt x="43814" y="2150491"/>
                </a:lnTo>
                <a:close/>
              </a:path>
              <a:path w="76200" h="3161030">
                <a:moveTo>
                  <a:pt x="43814" y="2188591"/>
                </a:moveTo>
                <a:lnTo>
                  <a:pt x="33274" y="2188591"/>
                </a:lnTo>
                <a:lnTo>
                  <a:pt x="28956" y="2192908"/>
                </a:lnTo>
                <a:lnTo>
                  <a:pt x="28956" y="2203449"/>
                </a:lnTo>
                <a:lnTo>
                  <a:pt x="33274" y="2207767"/>
                </a:lnTo>
                <a:lnTo>
                  <a:pt x="43814" y="2207767"/>
                </a:lnTo>
                <a:lnTo>
                  <a:pt x="48006" y="2203449"/>
                </a:lnTo>
                <a:lnTo>
                  <a:pt x="48006" y="2192908"/>
                </a:lnTo>
                <a:lnTo>
                  <a:pt x="43814" y="2188591"/>
                </a:lnTo>
                <a:close/>
              </a:path>
              <a:path w="76200" h="3161030">
                <a:moveTo>
                  <a:pt x="43814" y="2226817"/>
                </a:moveTo>
                <a:lnTo>
                  <a:pt x="33274" y="2226817"/>
                </a:lnTo>
                <a:lnTo>
                  <a:pt x="28956" y="2231008"/>
                </a:lnTo>
                <a:lnTo>
                  <a:pt x="28956" y="2241549"/>
                </a:lnTo>
                <a:lnTo>
                  <a:pt x="33274" y="2245867"/>
                </a:lnTo>
                <a:lnTo>
                  <a:pt x="43814" y="2245867"/>
                </a:lnTo>
                <a:lnTo>
                  <a:pt x="48006" y="2241549"/>
                </a:lnTo>
                <a:lnTo>
                  <a:pt x="48006" y="2231008"/>
                </a:lnTo>
                <a:lnTo>
                  <a:pt x="43814" y="2226817"/>
                </a:lnTo>
                <a:close/>
              </a:path>
              <a:path w="76200" h="3161030">
                <a:moveTo>
                  <a:pt x="43814" y="2264917"/>
                </a:moveTo>
                <a:lnTo>
                  <a:pt x="33274" y="2264917"/>
                </a:lnTo>
                <a:lnTo>
                  <a:pt x="29083" y="2269108"/>
                </a:lnTo>
                <a:lnTo>
                  <a:pt x="29083" y="2279649"/>
                </a:lnTo>
                <a:lnTo>
                  <a:pt x="33274" y="2283967"/>
                </a:lnTo>
                <a:lnTo>
                  <a:pt x="43814" y="2283967"/>
                </a:lnTo>
                <a:lnTo>
                  <a:pt x="48133" y="2279649"/>
                </a:lnTo>
                <a:lnTo>
                  <a:pt x="48133" y="2269108"/>
                </a:lnTo>
                <a:lnTo>
                  <a:pt x="43814" y="2264917"/>
                </a:lnTo>
                <a:close/>
              </a:path>
              <a:path w="76200" h="3161030">
                <a:moveTo>
                  <a:pt x="43814" y="2303017"/>
                </a:moveTo>
                <a:lnTo>
                  <a:pt x="33274" y="2303017"/>
                </a:lnTo>
                <a:lnTo>
                  <a:pt x="29083" y="2307208"/>
                </a:lnTo>
                <a:lnTo>
                  <a:pt x="29083" y="2317749"/>
                </a:lnTo>
                <a:lnTo>
                  <a:pt x="33274" y="2322067"/>
                </a:lnTo>
                <a:lnTo>
                  <a:pt x="43814" y="2322067"/>
                </a:lnTo>
                <a:lnTo>
                  <a:pt x="48133" y="2317749"/>
                </a:lnTo>
                <a:lnTo>
                  <a:pt x="48133" y="2307208"/>
                </a:lnTo>
                <a:lnTo>
                  <a:pt x="43814" y="2303017"/>
                </a:lnTo>
                <a:close/>
              </a:path>
              <a:path w="76200" h="3161030">
                <a:moveTo>
                  <a:pt x="43814" y="2341117"/>
                </a:moveTo>
                <a:lnTo>
                  <a:pt x="33274" y="2341117"/>
                </a:lnTo>
                <a:lnTo>
                  <a:pt x="29083" y="2345435"/>
                </a:lnTo>
                <a:lnTo>
                  <a:pt x="29083" y="2355976"/>
                </a:lnTo>
                <a:lnTo>
                  <a:pt x="33274" y="2360167"/>
                </a:lnTo>
                <a:lnTo>
                  <a:pt x="43814" y="2360167"/>
                </a:lnTo>
                <a:lnTo>
                  <a:pt x="48133" y="2355976"/>
                </a:lnTo>
                <a:lnTo>
                  <a:pt x="48133" y="2345435"/>
                </a:lnTo>
                <a:lnTo>
                  <a:pt x="43814" y="2341117"/>
                </a:lnTo>
                <a:close/>
              </a:path>
              <a:path w="76200" h="3161030">
                <a:moveTo>
                  <a:pt x="43814" y="2379217"/>
                </a:moveTo>
                <a:lnTo>
                  <a:pt x="33274" y="2379217"/>
                </a:lnTo>
                <a:lnTo>
                  <a:pt x="29083" y="2383535"/>
                </a:lnTo>
                <a:lnTo>
                  <a:pt x="29083" y="2394076"/>
                </a:lnTo>
                <a:lnTo>
                  <a:pt x="33274" y="2398267"/>
                </a:lnTo>
                <a:lnTo>
                  <a:pt x="43814" y="2398267"/>
                </a:lnTo>
                <a:lnTo>
                  <a:pt x="48133" y="2394076"/>
                </a:lnTo>
                <a:lnTo>
                  <a:pt x="48133" y="2383535"/>
                </a:lnTo>
                <a:lnTo>
                  <a:pt x="43814" y="2379217"/>
                </a:lnTo>
                <a:close/>
              </a:path>
              <a:path w="76200" h="3161030">
                <a:moveTo>
                  <a:pt x="43814" y="2417317"/>
                </a:moveTo>
                <a:lnTo>
                  <a:pt x="33274" y="2417317"/>
                </a:lnTo>
                <a:lnTo>
                  <a:pt x="29083" y="2421635"/>
                </a:lnTo>
                <a:lnTo>
                  <a:pt x="29083" y="2432176"/>
                </a:lnTo>
                <a:lnTo>
                  <a:pt x="33274" y="2436367"/>
                </a:lnTo>
                <a:lnTo>
                  <a:pt x="43814" y="2436367"/>
                </a:lnTo>
                <a:lnTo>
                  <a:pt x="48133" y="2432176"/>
                </a:lnTo>
                <a:lnTo>
                  <a:pt x="48133" y="2421635"/>
                </a:lnTo>
                <a:lnTo>
                  <a:pt x="43814" y="2417317"/>
                </a:lnTo>
                <a:close/>
              </a:path>
              <a:path w="76200" h="3161030">
                <a:moveTo>
                  <a:pt x="43814" y="2455417"/>
                </a:moveTo>
                <a:lnTo>
                  <a:pt x="33274" y="2455417"/>
                </a:lnTo>
                <a:lnTo>
                  <a:pt x="29083" y="2459735"/>
                </a:lnTo>
                <a:lnTo>
                  <a:pt x="29083" y="2470276"/>
                </a:lnTo>
                <a:lnTo>
                  <a:pt x="33274" y="2474594"/>
                </a:lnTo>
                <a:lnTo>
                  <a:pt x="43814" y="2474594"/>
                </a:lnTo>
                <a:lnTo>
                  <a:pt x="48133" y="2470276"/>
                </a:lnTo>
                <a:lnTo>
                  <a:pt x="48133" y="2459735"/>
                </a:lnTo>
                <a:lnTo>
                  <a:pt x="43814" y="2455417"/>
                </a:lnTo>
                <a:close/>
              </a:path>
              <a:path w="76200" h="3161030">
                <a:moveTo>
                  <a:pt x="43814" y="2493644"/>
                </a:moveTo>
                <a:lnTo>
                  <a:pt x="33274" y="2493644"/>
                </a:lnTo>
                <a:lnTo>
                  <a:pt x="29083" y="2497835"/>
                </a:lnTo>
                <a:lnTo>
                  <a:pt x="29083" y="2508376"/>
                </a:lnTo>
                <a:lnTo>
                  <a:pt x="33274" y="2512694"/>
                </a:lnTo>
                <a:lnTo>
                  <a:pt x="43814" y="2512694"/>
                </a:lnTo>
                <a:lnTo>
                  <a:pt x="48133" y="2508376"/>
                </a:lnTo>
                <a:lnTo>
                  <a:pt x="48133" y="2497835"/>
                </a:lnTo>
                <a:lnTo>
                  <a:pt x="43814" y="2493644"/>
                </a:lnTo>
                <a:close/>
              </a:path>
              <a:path w="76200" h="3161030">
                <a:moveTo>
                  <a:pt x="43814" y="2531744"/>
                </a:moveTo>
                <a:lnTo>
                  <a:pt x="33400" y="2531744"/>
                </a:lnTo>
                <a:lnTo>
                  <a:pt x="29083" y="2535935"/>
                </a:lnTo>
                <a:lnTo>
                  <a:pt x="29083" y="2546476"/>
                </a:lnTo>
                <a:lnTo>
                  <a:pt x="33400" y="2550794"/>
                </a:lnTo>
                <a:lnTo>
                  <a:pt x="43814" y="2550794"/>
                </a:lnTo>
                <a:lnTo>
                  <a:pt x="48133" y="2546476"/>
                </a:lnTo>
                <a:lnTo>
                  <a:pt x="48133" y="2535935"/>
                </a:lnTo>
                <a:lnTo>
                  <a:pt x="43814" y="2531744"/>
                </a:lnTo>
                <a:close/>
              </a:path>
              <a:path w="76200" h="3161030">
                <a:moveTo>
                  <a:pt x="43814" y="2569844"/>
                </a:moveTo>
                <a:lnTo>
                  <a:pt x="33400" y="2569844"/>
                </a:lnTo>
                <a:lnTo>
                  <a:pt x="29083" y="2574035"/>
                </a:lnTo>
                <a:lnTo>
                  <a:pt x="29083" y="2584576"/>
                </a:lnTo>
                <a:lnTo>
                  <a:pt x="33400" y="2588894"/>
                </a:lnTo>
                <a:lnTo>
                  <a:pt x="43814" y="2588894"/>
                </a:lnTo>
                <a:lnTo>
                  <a:pt x="48133" y="2584576"/>
                </a:lnTo>
                <a:lnTo>
                  <a:pt x="48133" y="2574035"/>
                </a:lnTo>
                <a:lnTo>
                  <a:pt x="43814" y="2569844"/>
                </a:lnTo>
                <a:close/>
              </a:path>
              <a:path w="76200" h="3161030">
                <a:moveTo>
                  <a:pt x="43942" y="2607944"/>
                </a:moveTo>
                <a:lnTo>
                  <a:pt x="33400" y="2607944"/>
                </a:lnTo>
                <a:lnTo>
                  <a:pt x="29083" y="2612262"/>
                </a:lnTo>
                <a:lnTo>
                  <a:pt x="29083" y="2622804"/>
                </a:lnTo>
                <a:lnTo>
                  <a:pt x="33400" y="2626994"/>
                </a:lnTo>
                <a:lnTo>
                  <a:pt x="43942" y="2626994"/>
                </a:lnTo>
                <a:lnTo>
                  <a:pt x="48133" y="2622804"/>
                </a:lnTo>
                <a:lnTo>
                  <a:pt x="48133" y="2612262"/>
                </a:lnTo>
                <a:lnTo>
                  <a:pt x="43942" y="2607944"/>
                </a:lnTo>
                <a:close/>
              </a:path>
              <a:path w="76200" h="3161030">
                <a:moveTo>
                  <a:pt x="43942" y="2646044"/>
                </a:moveTo>
                <a:lnTo>
                  <a:pt x="33400" y="2646044"/>
                </a:lnTo>
                <a:lnTo>
                  <a:pt x="29083" y="2650362"/>
                </a:lnTo>
                <a:lnTo>
                  <a:pt x="29083" y="2660904"/>
                </a:lnTo>
                <a:lnTo>
                  <a:pt x="33400" y="2665094"/>
                </a:lnTo>
                <a:lnTo>
                  <a:pt x="43942" y="2665094"/>
                </a:lnTo>
                <a:lnTo>
                  <a:pt x="48133" y="2660904"/>
                </a:lnTo>
                <a:lnTo>
                  <a:pt x="48133" y="2650362"/>
                </a:lnTo>
                <a:lnTo>
                  <a:pt x="43942" y="2646044"/>
                </a:lnTo>
                <a:close/>
              </a:path>
              <a:path w="76200" h="3161030">
                <a:moveTo>
                  <a:pt x="43942" y="2684144"/>
                </a:moveTo>
                <a:lnTo>
                  <a:pt x="33400" y="2684144"/>
                </a:lnTo>
                <a:lnTo>
                  <a:pt x="29083" y="2688462"/>
                </a:lnTo>
                <a:lnTo>
                  <a:pt x="29083" y="2699004"/>
                </a:lnTo>
                <a:lnTo>
                  <a:pt x="33400" y="2703321"/>
                </a:lnTo>
                <a:lnTo>
                  <a:pt x="43942" y="2703321"/>
                </a:lnTo>
                <a:lnTo>
                  <a:pt x="48133" y="2699004"/>
                </a:lnTo>
                <a:lnTo>
                  <a:pt x="48133" y="2688462"/>
                </a:lnTo>
                <a:lnTo>
                  <a:pt x="43942" y="2684144"/>
                </a:lnTo>
                <a:close/>
              </a:path>
              <a:path w="76200" h="3161030">
                <a:moveTo>
                  <a:pt x="43942" y="2722371"/>
                </a:moveTo>
                <a:lnTo>
                  <a:pt x="33400" y="2722371"/>
                </a:lnTo>
                <a:lnTo>
                  <a:pt x="29083" y="2726562"/>
                </a:lnTo>
                <a:lnTo>
                  <a:pt x="29083" y="2737104"/>
                </a:lnTo>
                <a:lnTo>
                  <a:pt x="33400" y="2741421"/>
                </a:lnTo>
                <a:lnTo>
                  <a:pt x="43942" y="2741421"/>
                </a:lnTo>
                <a:lnTo>
                  <a:pt x="48133" y="2737104"/>
                </a:lnTo>
                <a:lnTo>
                  <a:pt x="48133" y="2726562"/>
                </a:lnTo>
                <a:lnTo>
                  <a:pt x="43942" y="2722371"/>
                </a:lnTo>
                <a:close/>
              </a:path>
              <a:path w="76200" h="3161030">
                <a:moveTo>
                  <a:pt x="43942" y="2760471"/>
                </a:moveTo>
                <a:lnTo>
                  <a:pt x="33400" y="2760471"/>
                </a:lnTo>
                <a:lnTo>
                  <a:pt x="29083" y="2764662"/>
                </a:lnTo>
                <a:lnTo>
                  <a:pt x="29083" y="2775204"/>
                </a:lnTo>
                <a:lnTo>
                  <a:pt x="33400" y="2779521"/>
                </a:lnTo>
                <a:lnTo>
                  <a:pt x="43942" y="2779521"/>
                </a:lnTo>
                <a:lnTo>
                  <a:pt x="48133" y="2775204"/>
                </a:lnTo>
                <a:lnTo>
                  <a:pt x="48133" y="2764662"/>
                </a:lnTo>
                <a:lnTo>
                  <a:pt x="43942" y="2760471"/>
                </a:lnTo>
                <a:close/>
              </a:path>
              <a:path w="76200" h="3161030">
                <a:moveTo>
                  <a:pt x="43942" y="2798571"/>
                </a:moveTo>
                <a:lnTo>
                  <a:pt x="33400" y="2798571"/>
                </a:lnTo>
                <a:lnTo>
                  <a:pt x="29083" y="2802762"/>
                </a:lnTo>
                <a:lnTo>
                  <a:pt x="29083" y="2813304"/>
                </a:lnTo>
                <a:lnTo>
                  <a:pt x="33400" y="2817621"/>
                </a:lnTo>
                <a:lnTo>
                  <a:pt x="43942" y="2817621"/>
                </a:lnTo>
                <a:lnTo>
                  <a:pt x="48133" y="2813304"/>
                </a:lnTo>
                <a:lnTo>
                  <a:pt x="48133" y="2802762"/>
                </a:lnTo>
                <a:lnTo>
                  <a:pt x="43942" y="2798571"/>
                </a:lnTo>
                <a:close/>
              </a:path>
              <a:path w="76200" h="3161030">
                <a:moveTo>
                  <a:pt x="43942" y="2836671"/>
                </a:moveTo>
                <a:lnTo>
                  <a:pt x="33400" y="2836671"/>
                </a:lnTo>
                <a:lnTo>
                  <a:pt x="29083" y="2840989"/>
                </a:lnTo>
                <a:lnTo>
                  <a:pt x="29083" y="2851530"/>
                </a:lnTo>
                <a:lnTo>
                  <a:pt x="33400" y="2855721"/>
                </a:lnTo>
                <a:lnTo>
                  <a:pt x="43942" y="2855721"/>
                </a:lnTo>
                <a:lnTo>
                  <a:pt x="48133" y="2851530"/>
                </a:lnTo>
                <a:lnTo>
                  <a:pt x="48133" y="2840989"/>
                </a:lnTo>
                <a:lnTo>
                  <a:pt x="43942" y="2836671"/>
                </a:lnTo>
                <a:close/>
              </a:path>
              <a:path w="76200" h="3161030">
                <a:moveTo>
                  <a:pt x="43942" y="2874771"/>
                </a:moveTo>
                <a:lnTo>
                  <a:pt x="33400" y="2874771"/>
                </a:lnTo>
                <a:lnTo>
                  <a:pt x="29210" y="2879089"/>
                </a:lnTo>
                <a:lnTo>
                  <a:pt x="29210" y="2889630"/>
                </a:lnTo>
                <a:lnTo>
                  <a:pt x="33400" y="2893821"/>
                </a:lnTo>
                <a:lnTo>
                  <a:pt x="43942" y="2893821"/>
                </a:lnTo>
                <a:lnTo>
                  <a:pt x="48260" y="2889630"/>
                </a:lnTo>
                <a:lnTo>
                  <a:pt x="48260" y="2879089"/>
                </a:lnTo>
                <a:lnTo>
                  <a:pt x="43942" y="2874771"/>
                </a:lnTo>
                <a:close/>
              </a:path>
              <a:path w="76200" h="3161030">
                <a:moveTo>
                  <a:pt x="43942" y="2912871"/>
                </a:moveTo>
                <a:lnTo>
                  <a:pt x="33400" y="2912871"/>
                </a:lnTo>
                <a:lnTo>
                  <a:pt x="29210" y="2917189"/>
                </a:lnTo>
                <a:lnTo>
                  <a:pt x="29210" y="2927730"/>
                </a:lnTo>
                <a:lnTo>
                  <a:pt x="33400" y="2931921"/>
                </a:lnTo>
                <a:lnTo>
                  <a:pt x="43942" y="2931921"/>
                </a:lnTo>
                <a:lnTo>
                  <a:pt x="48260" y="2927730"/>
                </a:lnTo>
                <a:lnTo>
                  <a:pt x="48260" y="2917189"/>
                </a:lnTo>
                <a:lnTo>
                  <a:pt x="43942" y="2912871"/>
                </a:lnTo>
                <a:close/>
              </a:path>
              <a:path w="76200" h="3161030">
                <a:moveTo>
                  <a:pt x="43942" y="2950971"/>
                </a:moveTo>
                <a:lnTo>
                  <a:pt x="33400" y="2950971"/>
                </a:lnTo>
                <a:lnTo>
                  <a:pt x="29210" y="2955289"/>
                </a:lnTo>
                <a:lnTo>
                  <a:pt x="29210" y="2965830"/>
                </a:lnTo>
                <a:lnTo>
                  <a:pt x="33400" y="2970148"/>
                </a:lnTo>
                <a:lnTo>
                  <a:pt x="43942" y="2970148"/>
                </a:lnTo>
                <a:lnTo>
                  <a:pt x="48260" y="2965830"/>
                </a:lnTo>
                <a:lnTo>
                  <a:pt x="48260" y="2955289"/>
                </a:lnTo>
                <a:lnTo>
                  <a:pt x="43942" y="2950971"/>
                </a:lnTo>
                <a:close/>
              </a:path>
              <a:path w="76200" h="3161030">
                <a:moveTo>
                  <a:pt x="43942" y="2989198"/>
                </a:moveTo>
                <a:lnTo>
                  <a:pt x="33400" y="2989198"/>
                </a:lnTo>
                <a:lnTo>
                  <a:pt x="29210" y="2993389"/>
                </a:lnTo>
                <a:lnTo>
                  <a:pt x="29210" y="3003930"/>
                </a:lnTo>
                <a:lnTo>
                  <a:pt x="33400" y="3008248"/>
                </a:lnTo>
                <a:lnTo>
                  <a:pt x="43942" y="3008248"/>
                </a:lnTo>
                <a:lnTo>
                  <a:pt x="48260" y="3003930"/>
                </a:lnTo>
                <a:lnTo>
                  <a:pt x="48260" y="2993389"/>
                </a:lnTo>
                <a:lnTo>
                  <a:pt x="43942" y="2989198"/>
                </a:lnTo>
                <a:close/>
              </a:path>
              <a:path w="76200" h="3161030">
                <a:moveTo>
                  <a:pt x="43942" y="3027298"/>
                </a:moveTo>
                <a:lnTo>
                  <a:pt x="33400" y="3027298"/>
                </a:lnTo>
                <a:lnTo>
                  <a:pt x="29210" y="3031489"/>
                </a:lnTo>
                <a:lnTo>
                  <a:pt x="29210" y="3042030"/>
                </a:lnTo>
                <a:lnTo>
                  <a:pt x="33400" y="3046348"/>
                </a:lnTo>
                <a:lnTo>
                  <a:pt x="43942" y="3046348"/>
                </a:lnTo>
                <a:lnTo>
                  <a:pt x="48260" y="3042030"/>
                </a:lnTo>
                <a:lnTo>
                  <a:pt x="48260" y="3031489"/>
                </a:lnTo>
                <a:lnTo>
                  <a:pt x="43942" y="3027298"/>
                </a:lnTo>
                <a:close/>
              </a:path>
              <a:path w="76200" h="3161030">
                <a:moveTo>
                  <a:pt x="43942" y="3065398"/>
                </a:moveTo>
                <a:lnTo>
                  <a:pt x="33400" y="3065398"/>
                </a:lnTo>
                <a:lnTo>
                  <a:pt x="29210" y="3069589"/>
                </a:lnTo>
                <a:lnTo>
                  <a:pt x="29210" y="3080130"/>
                </a:lnTo>
                <a:lnTo>
                  <a:pt x="33400" y="3084448"/>
                </a:lnTo>
                <a:lnTo>
                  <a:pt x="43942" y="3084448"/>
                </a:lnTo>
                <a:lnTo>
                  <a:pt x="48260" y="3080130"/>
                </a:lnTo>
                <a:lnTo>
                  <a:pt x="48260" y="3069589"/>
                </a:lnTo>
                <a:lnTo>
                  <a:pt x="43942" y="3065398"/>
                </a:lnTo>
                <a:close/>
              </a:path>
              <a:path w="76200" h="3161030">
                <a:moveTo>
                  <a:pt x="43942" y="3103498"/>
                </a:moveTo>
                <a:lnTo>
                  <a:pt x="33400" y="3103498"/>
                </a:lnTo>
                <a:lnTo>
                  <a:pt x="29210" y="3107816"/>
                </a:lnTo>
                <a:lnTo>
                  <a:pt x="29210" y="3118357"/>
                </a:lnTo>
                <a:lnTo>
                  <a:pt x="33400" y="3122548"/>
                </a:lnTo>
                <a:lnTo>
                  <a:pt x="43942" y="3122548"/>
                </a:lnTo>
                <a:lnTo>
                  <a:pt x="48260" y="3118357"/>
                </a:lnTo>
                <a:lnTo>
                  <a:pt x="48260" y="3107816"/>
                </a:lnTo>
                <a:lnTo>
                  <a:pt x="43942" y="3103498"/>
                </a:lnTo>
                <a:close/>
              </a:path>
              <a:path w="76200" h="3161030">
                <a:moveTo>
                  <a:pt x="43942" y="3141598"/>
                </a:moveTo>
                <a:lnTo>
                  <a:pt x="33527" y="3141598"/>
                </a:lnTo>
                <a:lnTo>
                  <a:pt x="29210" y="3145916"/>
                </a:lnTo>
                <a:lnTo>
                  <a:pt x="29210" y="3156457"/>
                </a:lnTo>
                <a:lnTo>
                  <a:pt x="33527" y="3160648"/>
                </a:lnTo>
                <a:lnTo>
                  <a:pt x="43942" y="3160648"/>
                </a:lnTo>
                <a:lnTo>
                  <a:pt x="48260" y="3156457"/>
                </a:lnTo>
                <a:lnTo>
                  <a:pt x="48260" y="3145916"/>
                </a:lnTo>
                <a:lnTo>
                  <a:pt x="43942" y="3141598"/>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67" name="Graphic 1911">
            <a:extLst>
              <a:ext uri="{FF2B5EF4-FFF2-40B4-BE49-F238E27FC236}">
                <a16:creationId xmlns:a16="http://schemas.microsoft.com/office/drawing/2014/main" id="{00000000-0008-0000-1200-0000A7000000}"/>
              </a:ext>
            </a:extLst>
          </xdr:cNvPr>
          <xdr:cNvSpPr/>
        </xdr:nvSpPr>
        <xdr:spPr>
          <a:xfrm>
            <a:off x="1369694" y="46291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68" name="Image 1912">
            <a:extLst>
              <a:ext uri="{FF2B5EF4-FFF2-40B4-BE49-F238E27FC236}">
                <a16:creationId xmlns:a16="http://schemas.microsoft.com/office/drawing/2014/main" id="{00000000-0008-0000-1200-0000A8000000}"/>
              </a:ext>
            </a:extLst>
          </xdr:cNvPr>
          <xdr:cNvPicPr/>
        </xdr:nvPicPr>
        <xdr:blipFill>
          <a:blip xmlns:r="http://schemas.openxmlformats.org/officeDocument/2006/relationships" r:embed="rId5" cstate="print"/>
          <a:stretch>
            <a:fillRect/>
          </a:stretch>
        </xdr:blipFill>
        <xdr:spPr>
          <a:xfrm>
            <a:off x="1356994" y="437515"/>
            <a:ext cx="90804" cy="90804"/>
          </a:xfrm>
          <a:prstGeom prst="rect">
            <a:avLst/>
          </a:prstGeom>
        </xdr:spPr>
      </xdr:pic>
      <xdr:sp macro="" textlink="">
        <xdr:nvSpPr>
          <xdr:cNvPr id="169" name="Graphic 1913">
            <a:extLst>
              <a:ext uri="{FF2B5EF4-FFF2-40B4-BE49-F238E27FC236}">
                <a16:creationId xmlns:a16="http://schemas.microsoft.com/office/drawing/2014/main" id="{00000000-0008-0000-1200-0000A9000000}"/>
              </a:ext>
            </a:extLst>
          </xdr:cNvPr>
          <xdr:cNvSpPr/>
        </xdr:nvSpPr>
        <xdr:spPr>
          <a:xfrm>
            <a:off x="1356994" y="43751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70" name="Graphic 1914">
            <a:extLst>
              <a:ext uri="{FF2B5EF4-FFF2-40B4-BE49-F238E27FC236}">
                <a16:creationId xmlns:a16="http://schemas.microsoft.com/office/drawing/2014/main" id="{00000000-0008-0000-1200-0000AA000000}"/>
              </a:ext>
            </a:extLst>
          </xdr:cNvPr>
          <xdr:cNvSpPr/>
        </xdr:nvSpPr>
        <xdr:spPr>
          <a:xfrm>
            <a:off x="1360169" y="13392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1" name="Image 1915">
            <a:extLst>
              <a:ext uri="{FF2B5EF4-FFF2-40B4-BE49-F238E27FC236}">
                <a16:creationId xmlns:a16="http://schemas.microsoft.com/office/drawing/2014/main" id="{00000000-0008-0000-1200-0000AB000000}"/>
              </a:ext>
            </a:extLst>
          </xdr:cNvPr>
          <xdr:cNvPicPr/>
        </xdr:nvPicPr>
        <xdr:blipFill>
          <a:blip xmlns:r="http://schemas.openxmlformats.org/officeDocument/2006/relationships" r:embed="rId8" cstate="print"/>
          <a:stretch>
            <a:fillRect/>
          </a:stretch>
        </xdr:blipFill>
        <xdr:spPr>
          <a:xfrm>
            <a:off x="1347469" y="1313814"/>
            <a:ext cx="90804" cy="90805"/>
          </a:xfrm>
          <a:prstGeom prst="rect">
            <a:avLst/>
          </a:prstGeom>
        </xdr:spPr>
      </xdr:pic>
      <xdr:sp macro="" textlink="">
        <xdr:nvSpPr>
          <xdr:cNvPr id="172" name="Graphic 1916">
            <a:extLst>
              <a:ext uri="{FF2B5EF4-FFF2-40B4-BE49-F238E27FC236}">
                <a16:creationId xmlns:a16="http://schemas.microsoft.com/office/drawing/2014/main" id="{00000000-0008-0000-1200-0000AC000000}"/>
              </a:ext>
            </a:extLst>
          </xdr:cNvPr>
          <xdr:cNvSpPr/>
        </xdr:nvSpPr>
        <xdr:spPr>
          <a:xfrm>
            <a:off x="1347469" y="13138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73" name="Graphic 1917">
            <a:extLst>
              <a:ext uri="{FF2B5EF4-FFF2-40B4-BE49-F238E27FC236}">
                <a16:creationId xmlns:a16="http://schemas.microsoft.com/office/drawing/2014/main" id="{00000000-0008-0000-1200-0000AD000000}"/>
              </a:ext>
            </a:extLst>
          </xdr:cNvPr>
          <xdr:cNvSpPr/>
        </xdr:nvSpPr>
        <xdr:spPr>
          <a:xfrm>
            <a:off x="1009650" y="1256664"/>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4" name="Graphic 1918">
            <a:extLst>
              <a:ext uri="{FF2B5EF4-FFF2-40B4-BE49-F238E27FC236}">
                <a16:creationId xmlns:a16="http://schemas.microsoft.com/office/drawing/2014/main" id="{00000000-0008-0000-1200-0000AE000000}"/>
              </a:ext>
            </a:extLst>
          </xdr:cNvPr>
          <xdr:cNvSpPr/>
        </xdr:nvSpPr>
        <xdr:spPr>
          <a:xfrm>
            <a:off x="1693545" y="1634489"/>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75" name="Image 1919">
            <a:extLst>
              <a:ext uri="{FF2B5EF4-FFF2-40B4-BE49-F238E27FC236}">
                <a16:creationId xmlns:a16="http://schemas.microsoft.com/office/drawing/2014/main" id="{00000000-0008-0000-1200-0000AF000000}"/>
              </a:ext>
            </a:extLst>
          </xdr:cNvPr>
          <xdr:cNvPicPr/>
        </xdr:nvPicPr>
        <xdr:blipFill>
          <a:blip xmlns:r="http://schemas.openxmlformats.org/officeDocument/2006/relationships" r:embed="rId9" cstate="print"/>
          <a:stretch>
            <a:fillRect/>
          </a:stretch>
        </xdr:blipFill>
        <xdr:spPr>
          <a:xfrm>
            <a:off x="1680845" y="1609089"/>
            <a:ext cx="90804" cy="90805"/>
          </a:xfrm>
          <a:prstGeom prst="rect">
            <a:avLst/>
          </a:prstGeom>
        </xdr:spPr>
      </xdr:pic>
      <xdr:sp macro="" textlink="">
        <xdr:nvSpPr>
          <xdr:cNvPr id="176" name="Graphic 1920">
            <a:extLst>
              <a:ext uri="{FF2B5EF4-FFF2-40B4-BE49-F238E27FC236}">
                <a16:creationId xmlns:a16="http://schemas.microsoft.com/office/drawing/2014/main" id="{00000000-0008-0000-1200-0000B0000000}"/>
              </a:ext>
            </a:extLst>
          </xdr:cNvPr>
          <xdr:cNvSpPr/>
        </xdr:nvSpPr>
        <xdr:spPr>
          <a:xfrm>
            <a:off x="1680845" y="1609089"/>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77" name="Graphic 1921">
            <a:extLst>
              <a:ext uri="{FF2B5EF4-FFF2-40B4-BE49-F238E27FC236}">
                <a16:creationId xmlns:a16="http://schemas.microsoft.com/office/drawing/2014/main" id="{00000000-0008-0000-1200-0000B1000000}"/>
              </a:ext>
            </a:extLst>
          </xdr:cNvPr>
          <xdr:cNvSpPr/>
        </xdr:nvSpPr>
        <xdr:spPr>
          <a:xfrm>
            <a:off x="933450" y="1561464"/>
            <a:ext cx="390525" cy="323850"/>
          </a:xfrm>
          <a:custGeom>
            <a:avLst/>
            <a:gdLst/>
            <a:ahLst/>
            <a:cxnLst/>
            <a:rect l="l" t="t" r="r" b="b"/>
            <a:pathLst>
              <a:path w="390525" h="323850">
                <a:moveTo>
                  <a:pt x="390525" y="0"/>
                </a:moveTo>
                <a:lnTo>
                  <a:pt x="0" y="0"/>
                </a:lnTo>
                <a:lnTo>
                  <a:pt x="0" y="323850"/>
                </a:lnTo>
                <a:lnTo>
                  <a:pt x="390525" y="323850"/>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8" name="Graphic 1922">
            <a:extLst>
              <a:ext uri="{FF2B5EF4-FFF2-40B4-BE49-F238E27FC236}">
                <a16:creationId xmlns:a16="http://schemas.microsoft.com/office/drawing/2014/main" id="{00000000-0008-0000-1200-0000B2000000}"/>
              </a:ext>
            </a:extLst>
          </xdr:cNvPr>
          <xdr:cNvSpPr/>
        </xdr:nvSpPr>
        <xdr:spPr>
          <a:xfrm>
            <a:off x="998219" y="2044700"/>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9" name="Image 1923">
            <a:extLst>
              <a:ext uri="{FF2B5EF4-FFF2-40B4-BE49-F238E27FC236}">
                <a16:creationId xmlns:a16="http://schemas.microsoft.com/office/drawing/2014/main" id="{00000000-0008-0000-1200-0000B3000000}"/>
              </a:ext>
            </a:extLst>
          </xdr:cNvPr>
          <xdr:cNvPicPr/>
        </xdr:nvPicPr>
        <xdr:blipFill>
          <a:blip xmlns:r="http://schemas.openxmlformats.org/officeDocument/2006/relationships" r:embed="rId8" cstate="print"/>
          <a:stretch>
            <a:fillRect/>
          </a:stretch>
        </xdr:blipFill>
        <xdr:spPr>
          <a:xfrm>
            <a:off x="985519" y="2019300"/>
            <a:ext cx="90804" cy="90805"/>
          </a:xfrm>
          <a:prstGeom prst="rect">
            <a:avLst/>
          </a:prstGeom>
        </xdr:spPr>
      </xdr:pic>
      <xdr:sp macro="" textlink="">
        <xdr:nvSpPr>
          <xdr:cNvPr id="180" name="Graphic 1924">
            <a:extLst>
              <a:ext uri="{FF2B5EF4-FFF2-40B4-BE49-F238E27FC236}">
                <a16:creationId xmlns:a16="http://schemas.microsoft.com/office/drawing/2014/main" id="{00000000-0008-0000-1200-0000B4000000}"/>
              </a:ext>
            </a:extLst>
          </xdr:cNvPr>
          <xdr:cNvSpPr/>
        </xdr:nvSpPr>
        <xdr:spPr>
          <a:xfrm>
            <a:off x="985519" y="201930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1" name="Graphic 1925">
            <a:extLst>
              <a:ext uri="{FF2B5EF4-FFF2-40B4-BE49-F238E27FC236}">
                <a16:creationId xmlns:a16="http://schemas.microsoft.com/office/drawing/2014/main" id="{00000000-0008-0000-1200-0000B5000000}"/>
              </a:ext>
            </a:extLst>
          </xdr:cNvPr>
          <xdr:cNvSpPr/>
        </xdr:nvSpPr>
        <xdr:spPr>
          <a:xfrm>
            <a:off x="666750" y="1933575"/>
            <a:ext cx="285750" cy="304800"/>
          </a:xfrm>
          <a:custGeom>
            <a:avLst/>
            <a:gdLst/>
            <a:ahLst/>
            <a:cxnLst/>
            <a:rect l="l" t="t" r="r" b="b"/>
            <a:pathLst>
              <a:path w="285750" h="304800">
                <a:moveTo>
                  <a:pt x="285750" y="0"/>
                </a:moveTo>
                <a:lnTo>
                  <a:pt x="0" y="0"/>
                </a:lnTo>
                <a:lnTo>
                  <a:pt x="0" y="304800"/>
                </a:lnTo>
                <a:lnTo>
                  <a:pt x="285750" y="304800"/>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2" name="Graphic 1926">
            <a:extLst>
              <a:ext uri="{FF2B5EF4-FFF2-40B4-BE49-F238E27FC236}">
                <a16:creationId xmlns:a16="http://schemas.microsoft.com/office/drawing/2014/main" id="{00000000-0008-0000-1200-0000B6000000}"/>
              </a:ext>
            </a:extLst>
          </xdr:cNvPr>
          <xdr:cNvSpPr/>
        </xdr:nvSpPr>
        <xdr:spPr>
          <a:xfrm>
            <a:off x="1017269" y="2406650"/>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83" name="Image 1927">
            <a:extLst>
              <a:ext uri="{FF2B5EF4-FFF2-40B4-BE49-F238E27FC236}">
                <a16:creationId xmlns:a16="http://schemas.microsoft.com/office/drawing/2014/main" id="{00000000-0008-0000-1200-0000B7000000}"/>
              </a:ext>
            </a:extLst>
          </xdr:cNvPr>
          <xdr:cNvPicPr/>
        </xdr:nvPicPr>
        <xdr:blipFill>
          <a:blip xmlns:r="http://schemas.openxmlformats.org/officeDocument/2006/relationships" r:embed="rId9" cstate="print"/>
          <a:stretch>
            <a:fillRect/>
          </a:stretch>
        </xdr:blipFill>
        <xdr:spPr>
          <a:xfrm>
            <a:off x="1004569" y="2381250"/>
            <a:ext cx="90804" cy="90805"/>
          </a:xfrm>
          <a:prstGeom prst="rect">
            <a:avLst/>
          </a:prstGeom>
        </xdr:spPr>
      </xdr:pic>
      <xdr:sp macro="" textlink="">
        <xdr:nvSpPr>
          <xdr:cNvPr id="184" name="Graphic 1928">
            <a:extLst>
              <a:ext uri="{FF2B5EF4-FFF2-40B4-BE49-F238E27FC236}">
                <a16:creationId xmlns:a16="http://schemas.microsoft.com/office/drawing/2014/main" id="{00000000-0008-0000-1200-0000B8000000}"/>
              </a:ext>
            </a:extLst>
          </xdr:cNvPr>
          <xdr:cNvSpPr/>
        </xdr:nvSpPr>
        <xdr:spPr>
          <a:xfrm>
            <a:off x="1004569" y="23812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85" name="Graphic 1929">
            <a:extLst>
              <a:ext uri="{FF2B5EF4-FFF2-40B4-BE49-F238E27FC236}">
                <a16:creationId xmlns:a16="http://schemas.microsoft.com/office/drawing/2014/main" id="{00000000-0008-0000-1200-0000B9000000}"/>
              </a:ext>
            </a:extLst>
          </xdr:cNvPr>
          <xdr:cNvSpPr/>
        </xdr:nvSpPr>
        <xdr:spPr>
          <a:xfrm>
            <a:off x="790575" y="2495550"/>
            <a:ext cx="352425" cy="304800"/>
          </a:xfrm>
          <a:custGeom>
            <a:avLst/>
            <a:gdLst/>
            <a:ahLst/>
            <a:cxnLst/>
            <a:rect l="l" t="t" r="r" b="b"/>
            <a:pathLst>
              <a:path w="352425" h="304800">
                <a:moveTo>
                  <a:pt x="352425" y="0"/>
                </a:moveTo>
                <a:lnTo>
                  <a:pt x="0" y="0"/>
                </a:lnTo>
                <a:lnTo>
                  <a:pt x="0" y="304800"/>
                </a:lnTo>
                <a:lnTo>
                  <a:pt x="352425" y="304800"/>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6" name="Graphic 1930">
            <a:extLst>
              <a:ext uri="{FF2B5EF4-FFF2-40B4-BE49-F238E27FC236}">
                <a16:creationId xmlns:a16="http://schemas.microsoft.com/office/drawing/2014/main" id="{00000000-0008-0000-1200-0000BA000000}"/>
              </a:ext>
            </a:extLst>
          </xdr:cNvPr>
          <xdr:cNvSpPr/>
        </xdr:nvSpPr>
        <xdr:spPr>
          <a:xfrm>
            <a:off x="1645920" y="2406650"/>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87" name="Image 1931">
            <a:extLst>
              <a:ext uri="{FF2B5EF4-FFF2-40B4-BE49-F238E27FC236}">
                <a16:creationId xmlns:a16="http://schemas.microsoft.com/office/drawing/2014/main" id="{00000000-0008-0000-1200-0000BB000000}"/>
              </a:ext>
            </a:extLst>
          </xdr:cNvPr>
          <xdr:cNvPicPr/>
        </xdr:nvPicPr>
        <xdr:blipFill>
          <a:blip xmlns:r="http://schemas.openxmlformats.org/officeDocument/2006/relationships" r:embed="rId9" cstate="print"/>
          <a:stretch>
            <a:fillRect/>
          </a:stretch>
        </xdr:blipFill>
        <xdr:spPr>
          <a:xfrm>
            <a:off x="1633220" y="2381250"/>
            <a:ext cx="90804" cy="90805"/>
          </a:xfrm>
          <a:prstGeom prst="rect">
            <a:avLst/>
          </a:prstGeom>
        </xdr:spPr>
      </xdr:pic>
      <xdr:sp macro="" textlink="">
        <xdr:nvSpPr>
          <xdr:cNvPr id="188" name="Graphic 1932">
            <a:extLst>
              <a:ext uri="{FF2B5EF4-FFF2-40B4-BE49-F238E27FC236}">
                <a16:creationId xmlns:a16="http://schemas.microsoft.com/office/drawing/2014/main" id="{00000000-0008-0000-1200-0000BC000000}"/>
              </a:ext>
            </a:extLst>
          </xdr:cNvPr>
          <xdr:cNvSpPr/>
        </xdr:nvSpPr>
        <xdr:spPr>
          <a:xfrm>
            <a:off x="1633220" y="23812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89" name="Graphic 1933">
            <a:extLst>
              <a:ext uri="{FF2B5EF4-FFF2-40B4-BE49-F238E27FC236}">
                <a16:creationId xmlns:a16="http://schemas.microsoft.com/office/drawing/2014/main" id="{00000000-0008-0000-1200-0000BD000000}"/>
              </a:ext>
            </a:extLst>
          </xdr:cNvPr>
          <xdr:cNvSpPr/>
        </xdr:nvSpPr>
        <xdr:spPr>
          <a:xfrm>
            <a:off x="1524000" y="2495550"/>
            <a:ext cx="361950" cy="304800"/>
          </a:xfrm>
          <a:custGeom>
            <a:avLst/>
            <a:gdLst/>
            <a:ahLst/>
            <a:cxnLst/>
            <a:rect l="l" t="t" r="r" b="b"/>
            <a:pathLst>
              <a:path w="361950" h="304800">
                <a:moveTo>
                  <a:pt x="361950" y="0"/>
                </a:moveTo>
                <a:lnTo>
                  <a:pt x="0" y="0"/>
                </a:lnTo>
                <a:lnTo>
                  <a:pt x="0" y="304800"/>
                </a:lnTo>
                <a:lnTo>
                  <a:pt x="361950" y="304800"/>
                </a:lnTo>
                <a:lnTo>
                  <a:pt x="3619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90" name="Graphic 1934">
            <a:extLst>
              <a:ext uri="{FF2B5EF4-FFF2-40B4-BE49-F238E27FC236}">
                <a16:creationId xmlns:a16="http://schemas.microsoft.com/office/drawing/2014/main" id="{00000000-0008-0000-1200-0000BE000000}"/>
              </a:ext>
            </a:extLst>
          </xdr:cNvPr>
          <xdr:cNvSpPr/>
        </xdr:nvSpPr>
        <xdr:spPr>
          <a:xfrm>
            <a:off x="1029335" y="2110104"/>
            <a:ext cx="647065" cy="318770"/>
          </a:xfrm>
          <a:custGeom>
            <a:avLst/>
            <a:gdLst/>
            <a:ahLst/>
            <a:cxnLst/>
            <a:rect l="l" t="t" r="r" b="b"/>
            <a:pathLst>
              <a:path w="647065" h="318770">
                <a:moveTo>
                  <a:pt x="28575" y="318769"/>
                </a:moveTo>
                <a:lnTo>
                  <a:pt x="647064" y="318769"/>
                </a:lnTo>
              </a:path>
              <a:path w="647065" h="318770">
                <a:moveTo>
                  <a:pt x="0" y="318769"/>
                </a:moveTo>
                <a:lnTo>
                  <a:pt x="635"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91" name="Graphic 1935">
            <a:extLst>
              <a:ext uri="{FF2B5EF4-FFF2-40B4-BE49-F238E27FC236}">
                <a16:creationId xmlns:a16="http://schemas.microsoft.com/office/drawing/2014/main" id="{00000000-0008-0000-1200-0000BF000000}"/>
              </a:ext>
            </a:extLst>
          </xdr:cNvPr>
          <xdr:cNvSpPr/>
        </xdr:nvSpPr>
        <xdr:spPr>
          <a:xfrm>
            <a:off x="1360169" y="16440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92" name="Image 1936">
            <a:extLst>
              <a:ext uri="{FF2B5EF4-FFF2-40B4-BE49-F238E27FC236}">
                <a16:creationId xmlns:a16="http://schemas.microsoft.com/office/drawing/2014/main" id="{00000000-0008-0000-1200-0000C0000000}"/>
              </a:ext>
            </a:extLst>
          </xdr:cNvPr>
          <xdr:cNvPicPr/>
        </xdr:nvPicPr>
        <xdr:blipFill>
          <a:blip xmlns:r="http://schemas.openxmlformats.org/officeDocument/2006/relationships" r:embed="rId9" cstate="print"/>
          <a:stretch>
            <a:fillRect/>
          </a:stretch>
        </xdr:blipFill>
        <xdr:spPr>
          <a:xfrm>
            <a:off x="1347469" y="1618614"/>
            <a:ext cx="90804" cy="90805"/>
          </a:xfrm>
          <a:prstGeom prst="rect">
            <a:avLst/>
          </a:prstGeom>
        </xdr:spPr>
      </xdr:pic>
      <xdr:sp macro="" textlink="">
        <xdr:nvSpPr>
          <xdr:cNvPr id="193" name="Graphic 1937">
            <a:extLst>
              <a:ext uri="{FF2B5EF4-FFF2-40B4-BE49-F238E27FC236}">
                <a16:creationId xmlns:a16="http://schemas.microsoft.com/office/drawing/2014/main" id="{00000000-0008-0000-1200-0000C1000000}"/>
              </a:ext>
            </a:extLst>
          </xdr:cNvPr>
          <xdr:cNvSpPr/>
        </xdr:nvSpPr>
        <xdr:spPr>
          <a:xfrm>
            <a:off x="1347469" y="16186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94" name="Graphic 1938">
            <a:extLst>
              <a:ext uri="{FF2B5EF4-FFF2-40B4-BE49-F238E27FC236}">
                <a16:creationId xmlns:a16="http://schemas.microsoft.com/office/drawing/2014/main" id="{00000000-0008-0000-1200-0000C2000000}"/>
              </a:ext>
            </a:extLst>
          </xdr:cNvPr>
          <xdr:cNvSpPr/>
        </xdr:nvSpPr>
        <xdr:spPr>
          <a:xfrm>
            <a:off x="1809750" y="1504314"/>
            <a:ext cx="390525" cy="323850"/>
          </a:xfrm>
          <a:custGeom>
            <a:avLst/>
            <a:gdLst/>
            <a:ahLst/>
            <a:cxnLst/>
            <a:rect l="l" t="t" r="r" b="b"/>
            <a:pathLst>
              <a:path w="390525" h="323850">
                <a:moveTo>
                  <a:pt x="390525" y="0"/>
                </a:moveTo>
                <a:lnTo>
                  <a:pt x="0" y="0"/>
                </a:lnTo>
                <a:lnTo>
                  <a:pt x="0" y="323850"/>
                </a:lnTo>
                <a:lnTo>
                  <a:pt x="390525" y="323850"/>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95" name="Graphic 1939">
            <a:extLst>
              <a:ext uri="{FF2B5EF4-FFF2-40B4-BE49-F238E27FC236}">
                <a16:creationId xmlns:a16="http://schemas.microsoft.com/office/drawing/2014/main" id="{00000000-0008-0000-1200-0000C3000000}"/>
              </a:ext>
            </a:extLst>
          </xdr:cNvPr>
          <xdr:cNvSpPr/>
        </xdr:nvSpPr>
        <xdr:spPr>
          <a:xfrm>
            <a:off x="1391285" y="1661795"/>
            <a:ext cx="370840" cy="1270"/>
          </a:xfrm>
          <a:custGeom>
            <a:avLst/>
            <a:gdLst/>
            <a:ahLst/>
            <a:cxnLst/>
            <a:rect l="l" t="t" r="r" b="b"/>
            <a:pathLst>
              <a:path w="370840" h="635">
                <a:moveTo>
                  <a:pt x="0" y="0"/>
                </a:moveTo>
                <a:lnTo>
                  <a:pt x="370839" y="635"/>
                </a:lnTo>
              </a:path>
            </a:pathLst>
          </a:custGeom>
          <a:ln w="12699">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96" name="Graphic 1940">
            <a:extLst>
              <a:ext uri="{FF2B5EF4-FFF2-40B4-BE49-F238E27FC236}">
                <a16:creationId xmlns:a16="http://schemas.microsoft.com/office/drawing/2014/main" id="{00000000-0008-0000-1200-0000C4000000}"/>
              </a:ext>
            </a:extLst>
          </xdr:cNvPr>
          <xdr:cNvSpPr/>
        </xdr:nvSpPr>
        <xdr:spPr>
          <a:xfrm>
            <a:off x="1390650" y="480694"/>
            <a:ext cx="342900" cy="1181100"/>
          </a:xfrm>
          <a:custGeom>
            <a:avLst/>
            <a:gdLst/>
            <a:ahLst/>
            <a:cxnLst/>
            <a:rect l="l" t="t" r="r" b="b"/>
            <a:pathLst>
              <a:path w="342900" h="1181100">
                <a:moveTo>
                  <a:pt x="0" y="0"/>
                </a:moveTo>
                <a:lnTo>
                  <a:pt x="342900" y="118110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97" name="Graphic 1941">
            <a:extLst>
              <a:ext uri="{FF2B5EF4-FFF2-40B4-BE49-F238E27FC236}">
                <a16:creationId xmlns:a16="http://schemas.microsoft.com/office/drawing/2014/main" id="{00000000-0008-0000-1200-0000C5000000}"/>
              </a:ext>
            </a:extLst>
          </xdr:cNvPr>
          <xdr:cNvSpPr/>
        </xdr:nvSpPr>
        <xdr:spPr>
          <a:xfrm>
            <a:off x="1438275" y="876300"/>
            <a:ext cx="185420" cy="238125"/>
          </a:xfrm>
          <a:custGeom>
            <a:avLst/>
            <a:gdLst/>
            <a:ahLst/>
            <a:cxnLst/>
            <a:rect l="l" t="t" r="r" b="b"/>
            <a:pathLst>
              <a:path w="185420" h="238125">
                <a:moveTo>
                  <a:pt x="185420" y="0"/>
                </a:moveTo>
                <a:lnTo>
                  <a:pt x="0" y="0"/>
                </a:lnTo>
                <a:lnTo>
                  <a:pt x="0" y="238125"/>
                </a:lnTo>
                <a:lnTo>
                  <a:pt x="185420" y="238125"/>
                </a:lnTo>
                <a:lnTo>
                  <a:pt x="1854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98" name="Graphic 1942">
            <a:extLst>
              <a:ext uri="{FF2B5EF4-FFF2-40B4-BE49-F238E27FC236}">
                <a16:creationId xmlns:a16="http://schemas.microsoft.com/office/drawing/2014/main" id="{00000000-0008-0000-1200-0000C6000000}"/>
              </a:ext>
            </a:extLst>
          </xdr:cNvPr>
          <xdr:cNvSpPr/>
        </xdr:nvSpPr>
        <xdr:spPr>
          <a:xfrm>
            <a:off x="1360169" y="280860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99" name="Image 1943">
            <a:extLst>
              <a:ext uri="{FF2B5EF4-FFF2-40B4-BE49-F238E27FC236}">
                <a16:creationId xmlns:a16="http://schemas.microsoft.com/office/drawing/2014/main" id="{00000000-0008-0000-1200-0000C7000000}"/>
              </a:ext>
            </a:extLst>
          </xdr:cNvPr>
          <xdr:cNvPicPr/>
        </xdr:nvPicPr>
        <xdr:blipFill>
          <a:blip xmlns:r="http://schemas.openxmlformats.org/officeDocument/2006/relationships" r:embed="rId8" cstate="print"/>
          <a:stretch>
            <a:fillRect/>
          </a:stretch>
        </xdr:blipFill>
        <xdr:spPr>
          <a:xfrm>
            <a:off x="1347469" y="2783204"/>
            <a:ext cx="90804" cy="90804"/>
          </a:xfrm>
          <a:prstGeom prst="rect">
            <a:avLst/>
          </a:prstGeom>
        </xdr:spPr>
      </xdr:pic>
      <xdr:sp macro="" textlink="">
        <xdr:nvSpPr>
          <xdr:cNvPr id="200" name="Graphic 1944">
            <a:extLst>
              <a:ext uri="{FF2B5EF4-FFF2-40B4-BE49-F238E27FC236}">
                <a16:creationId xmlns:a16="http://schemas.microsoft.com/office/drawing/2014/main" id="{00000000-0008-0000-1200-0000C8000000}"/>
              </a:ext>
            </a:extLst>
          </xdr:cNvPr>
          <xdr:cNvSpPr/>
        </xdr:nvSpPr>
        <xdr:spPr>
          <a:xfrm>
            <a:off x="1347469" y="2783204"/>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1" name="Textbox 1945">
            <a:extLst>
              <a:ext uri="{FF2B5EF4-FFF2-40B4-BE49-F238E27FC236}">
                <a16:creationId xmlns:a16="http://schemas.microsoft.com/office/drawing/2014/main" id="{00000000-0008-0000-1200-0000C9000000}"/>
              </a:ext>
            </a:extLst>
          </xdr:cNvPr>
          <xdr:cNvSpPr txBox="1"/>
        </xdr:nvSpPr>
        <xdr:spPr>
          <a:xfrm>
            <a:off x="1110741" y="44957"/>
            <a:ext cx="8636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202" name="Textbox 1946">
            <a:extLst>
              <a:ext uri="{FF2B5EF4-FFF2-40B4-BE49-F238E27FC236}">
                <a16:creationId xmlns:a16="http://schemas.microsoft.com/office/drawing/2014/main" id="{00000000-0008-0000-1200-0000CA000000}"/>
              </a:ext>
            </a:extLst>
          </xdr:cNvPr>
          <xdr:cNvSpPr txBox="1"/>
        </xdr:nvSpPr>
        <xdr:spPr>
          <a:xfrm>
            <a:off x="1110741" y="473201"/>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03" name="Textbox 1947">
            <a:extLst>
              <a:ext uri="{FF2B5EF4-FFF2-40B4-BE49-F238E27FC236}">
                <a16:creationId xmlns:a16="http://schemas.microsoft.com/office/drawing/2014/main" id="{00000000-0008-0000-1200-0000CB000000}"/>
              </a:ext>
            </a:extLst>
          </xdr:cNvPr>
          <xdr:cNvSpPr txBox="1"/>
        </xdr:nvSpPr>
        <xdr:spPr>
          <a:xfrm>
            <a:off x="1459991" y="950213"/>
            <a:ext cx="87630" cy="140335"/>
          </a:xfrm>
          <a:prstGeom prst="rect">
            <a:avLst/>
          </a:prstGeom>
        </xdr:spPr>
        <xdr:txBody>
          <a:bodyPr wrap="square" lIns="0" tIns="0" rIns="0" bIns="0" rtlCol="0">
            <a:noAutofit/>
          </a:bodyPr>
          <a:lstStyle/>
          <a:p>
            <a:pPr>
              <a:lnSpc>
                <a:spcPts val="1070"/>
              </a:lnSpc>
            </a:pPr>
            <a:r>
              <a:rPr lang="en-US" sz="1100" spc="-50">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204" name="Textbox 1948">
            <a:extLst>
              <a:ext uri="{FF2B5EF4-FFF2-40B4-BE49-F238E27FC236}">
                <a16:creationId xmlns:a16="http://schemas.microsoft.com/office/drawing/2014/main" id="{00000000-0008-0000-1200-0000CC000000}"/>
              </a:ext>
            </a:extLst>
          </xdr:cNvPr>
          <xdr:cNvSpPr txBox="1"/>
        </xdr:nvSpPr>
        <xdr:spPr>
          <a:xfrm>
            <a:off x="1101597" y="1331213"/>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05" name="Textbox 1949">
            <a:extLst>
              <a:ext uri="{FF2B5EF4-FFF2-40B4-BE49-F238E27FC236}">
                <a16:creationId xmlns:a16="http://schemas.microsoft.com/office/drawing/2014/main" id="{00000000-0008-0000-1200-0000CD000000}"/>
              </a:ext>
            </a:extLst>
          </xdr:cNvPr>
          <xdr:cNvSpPr txBox="1"/>
        </xdr:nvSpPr>
        <xdr:spPr>
          <a:xfrm>
            <a:off x="187197" y="1459230"/>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206" name="Textbox 1950">
            <a:extLst>
              <a:ext uri="{FF2B5EF4-FFF2-40B4-BE49-F238E27FC236}">
                <a16:creationId xmlns:a16="http://schemas.microsoft.com/office/drawing/2014/main" id="{00000000-0008-0000-1200-0000CE000000}"/>
              </a:ext>
            </a:extLst>
          </xdr:cNvPr>
          <xdr:cNvSpPr txBox="1"/>
        </xdr:nvSpPr>
        <xdr:spPr>
          <a:xfrm>
            <a:off x="2564892" y="1459230"/>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207" name="Textbox 1951">
            <a:extLst>
              <a:ext uri="{FF2B5EF4-FFF2-40B4-BE49-F238E27FC236}">
                <a16:creationId xmlns:a16="http://schemas.microsoft.com/office/drawing/2014/main" id="{00000000-0008-0000-1200-0000CF000000}"/>
              </a:ext>
            </a:extLst>
          </xdr:cNvPr>
          <xdr:cNvSpPr txBox="1"/>
        </xdr:nvSpPr>
        <xdr:spPr>
          <a:xfrm>
            <a:off x="1025397" y="1636014"/>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208" name="Textbox 1952">
            <a:extLst>
              <a:ext uri="{FF2B5EF4-FFF2-40B4-BE49-F238E27FC236}">
                <a16:creationId xmlns:a16="http://schemas.microsoft.com/office/drawing/2014/main" id="{00000000-0008-0000-1200-0000D0000000}"/>
              </a:ext>
            </a:extLst>
          </xdr:cNvPr>
          <xdr:cNvSpPr txBox="1"/>
        </xdr:nvSpPr>
        <xdr:spPr>
          <a:xfrm>
            <a:off x="1901951" y="1578102"/>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2</a:t>
            </a:r>
            <a:endParaRPr lang="en-US" sz="1100">
              <a:effectLst/>
              <a:latin typeface="Carlito"/>
              <a:ea typeface="Carlito"/>
              <a:cs typeface="Carlito"/>
            </a:endParaRPr>
          </a:p>
        </xdr:txBody>
      </xdr:sp>
      <xdr:sp macro="" textlink="">
        <xdr:nvSpPr>
          <xdr:cNvPr id="209" name="Textbox 1953">
            <a:extLst>
              <a:ext uri="{FF2B5EF4-FFF2-40B4-BE49-F238E27FC236}">
                <a16:creationId xmlns:a16="http://schemas.microsoft.com/office/drawing/2014/main" id="{00000000-0008-0000-1200-0000D1000000}"/>
              </a:ext>
            </a:extLst>
          </xdr:cNvPr>
          <xdr:cNvSpPr txBox="1"/>
        </xdr:nvSpPr>
        <xdr:spPr>
          <a:xfrm>
            <a:off x="758698" y="2007870"/>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10" name="Textbox 1954">
            <a:extLst>
              <a:ext uri="{FF2B5EF4-FFF2-40B4-BE49-F238E27FC236}">
                <a16:creationId xmlns:a16="http://schemas.microsoft.com/office/drawing/2014/main" id="{00000000-0008-0000-1200-0000D2000000}"/>
              </a:ext>
            </a:extLst>
          </xdr:cNvPr>
          <xdr:cNvSpPr txBox="1"/>
        </xdr:nvSpPr>
        <xdr:spPr>
          <a:xfrm>
            <a:off x="882141" y="2568955"/>
            <a:ext cx="123189" cy="147320"/>
          </a:xfrm>
          <a:prstGeom prst="rect">
            <a:avLst/>
          </a:prstGeom>
        </xdr:spPr>
        <xdr:txBody>
          <a:bodyPr wrap="square" lIns="0" tIns="0" rIns="0" bIns="0" rtlCol="0">
            <a:noAutofit/>
          </a:bodyPr>
          <a:lstStyle/>
          <a:p>
            <a:pPr>
              <a:lnSpc>
                <a:spcPts val="1125"/>
              </a:lnSpc>
            </a:pPr>
            <a:r>
              <a:rPr lang="en-US" sz="1100" spc="-25">
                <a:solidFill>
                  <a:srgbClr val="E26C09"/>
                </a:solidFill>
                <a:effectLst/>
                <a:latin typeface="Carlito"/>
                <a:ea typeface="Carlito"/>
                <a:cs typeface="Carlito"/>
              </a:rPr>
              <a:t>g</a:t>
            </a:r>
            <a:r>
              <a:rPr lang="en-US" sz="1100" spc="-25" baseline="-25000">
                <a:solidFill>
                  <a:srgbClr val="E26C09"/>
                </a:solidFill>
                <a:effectLst/>
                <a:latin typeface="Carlito"/>
                <a:ea typeface="Carlito"/>
                <a:cs typeface="Carlito"/>
              </a:rPr>
              <a:t>1</a:t>
            </a:r>
            <a:endParaRPr lang="en-US" sz="1100">
              <a:effectLst/>
              <a:latin typeface="Carlito"/>
              <a:ea typeface="Carlito"/>
              <a:cs typeface="Carlito"/>
            </a:endParaRPr>
          </a:p>
        </xdr:txBody>
      </xdr:sp>
      <xdr:sp macro="" textlink="">
        <xdr:nvSpPr>
          <xdr:cNvPr id="211" name="Textbox 1955">
            <a:extLst>
              <a:ext uri="{FF2B5EF4-FFF2-40B4-BE49-F238E27FC236}">
                <a16:creationId xmlns:a16="http://schemas.microsoft.com/office/drawing/2014/main" id="{00000000-0008-0000-1200-0000D3000000}"/>
              </a:ext>
            </a:extLst>
          </xdr:cNvPr>
          <xdr:cNvSpPr txBox="1"/>
        </xdr:nvSpPr>
        <xdr:spPr>
          <a:xfrm>
            <a:off x="1616963" y="2568955"/>
            <a:ext cx="123189" cy="147320"/>
          </a:xfrm>
          <a:prstGeom prst="rect">
            <a:avLst/>
          </a:prstGeom>
        </xdr:spPr>
        <xdr:txBody>
          <a:bodyPr wrap="square" lIns="0" tIns="0" rIns="0" bIns="0" rtlCol="0">
            <a:noAutofit/>
          </a:bodyPr>
          <a:lstStyle/>
          <a:p>
            <a:pPr>
              <a:lnSpc>
                <a:spcPts val="1125"/>
              </a:lnSpc>
            </a:pPr>
            <a:r>
              <a:rPr lang="en-US" sz="1100" spc="-25">
                <a:solidFill>
                  <a:srgbClr val="E26C09"/>
                </a:solidFill>
                <a:effectLst/>
                <a:latin typeface="Carlito"/>
                <a:ea typeface="Carlito"/>
                <a:cs typeface="Carlito"/>
              </a:rPr>
              <a:t>g</a:t>
            </a:r>
            <a:r>
              <a:rPr lang="en-US" sz="1100" spc="-25" baseline="-25000">
                <a:solidFill>
                  <a:srgbClr val="E26C09"/>
                </a:solidFill>
                <a:effectLst/>
                <a:latin typeface="Carlito"/>
                <a:ea typeface="Carlito"/>
                <a:cs typeface="Carlito"/>
              </a:rPr>
              <a:t>2</a:t>
            </a:r>
            <a:endParaRPr lang="en-US" sz="1100">
              <a:effectLst/>
              <a:latin typeface="Carlito"/>
              <a:ea typeface="Carlito"/>
              <a:cs typeface="Carlito"/>
            </a:endParaRPr>
          </a:p>
        </xdr:txBody>
      </xdr:sp>
      <xdr:sp macro="" textlink="">
        <xdr:nvSpPr>
          <xdr:cNvPr id="212" name="Textbox 1956">
            <a:extLst>
              <a:ext uri="{FF2B5EF4-FFF2-40B4-BE49-F238E27FC236}">
                <a16:creationId xmlns:a16="http://schemas.microsoft.com/office/drawing/2014/main" id="{00000000-0008-0000-1200-0000D4000000}"/>
              </a:ext>
            </a:extLst>
          </xdr:cNvPr>
          <xdr:cNvSpPr txBox="1"/>
        </xdr:nvSpPr>
        <xdr:spPr>
          <a:xfrm>
            <a:off x="1139697" y="2942335"/>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28</xdr:col>
      <xdr:colOff>266700</xdr:colOff>
      <xdr:row>0</xdr:row>
      <xdr:rowOff>114300</xdr:rowOff>
    </xdr:from>
    <xdr:to>
      <xdr:col>31</xdr:col>
      <xdr:colOff>525780</xdr:colOff>
      <xdr:row>3</xdr:row>
      <xdr:rowOff>137160</xdr:rowOff>
    </xdr:to>
    <xdr:sp macro="" textlink="$AD$9">
      <xdr:nvSpPr>
        <xdr:cNvPr id="213" name="Rectangle: Rounded Corners 212">
          <a:extLst>
            <a:ext uri="{FF2B5EF4-FFF2-40B4-BE49-F238E27FC236}">
              <a16:creationId xmlns:a16="http://schemas.microsoft.com/office/drawing/2014/main" id="{00000000-0008-0000-1200-0000D5000000}"/>
            </a:ext>
          </a:extLst>
        </xdr:cNvPr>
        <xdr:cNvSpPr/>
      </xdr:nvSpPr>
      <xdr:spPr>
        <a:xfrm>
          <a:off x="11643360" y="114300"/>
          <a:ext cx="1988820" cy="716280"/>
        </a:xfrm>
        <a:prstGeom prst="roundRect">
          <a:avLst/>
        </a:prstGeom>
        <a:solidFill>
          <a:srgbClr val="66FFCC"/>
        </a:solidFill>
        <a:scene3d>
          <a:camera prst="orthographicFront"/>
          <a:lightRig rig="threePt" dir="t"/>
        </a:scene3d>
        <a:sp3d>
          <a:bevelT w="139700" prst="cross"/>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172668AA-0E28-4A0F-8FAA-1FD52D2E487F}" type="TxLink">
            <a:rPr lang="en-US" sz="3200" b="1" i="0" u="none" strike="noStrike">
              <a:solidFill>
                <a:srgbClr val="FF0000"/>
              </a:solidFill>
              <a:latin typeface="Calibri"/>
              <a:cs typeface="Calibri"/>
            </a:rPr>
            <a:pPr algn="ctr"/>
            <a:t>14.08°</a:t>
          </a:fld>
          <a:endParaRPr lang="en-US" sz="5400">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150495</xdr:colOff>
      <xdr:row>1</xdr:row>
      <xdr:rowOff>13335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SpPr/>
      </xdr:nvSpPr>
      <xdr:spPr>
        <a:xfrm>
          <a:off x="0" y="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506730</xdr:colOff>
      <xdr:row>3</xdr:row>
      <xdr:rowOff>123824</xdr:rowOff>
    </xdr:from>
    <xdr:ext cx="5705475" cy="3314701"/>
    <xdr:pic>
      <xdr:nvPicPr>
        <xdr:cNvPr id="2" name="Рисунок 67" descr="омский 1290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4819650" y="779144"/>
          <a:ext cx="5705475" cy="3314701"/>
        </a:xfrm>
        <a:prstGeom prst="rect">
          <a:avLst/>
        </a:prstGeom>
        <a:noFill/>
        <a:ln w="9525">
          <a:solidFill>
            <a:schemeClr val="bg1"/>
          </a:solidFill>
          <a:miter lim="800000"/>
          <a:headEnd/>
          <a:tailEnd/>
        </a:ln>
      </xdr:spPr>
    </xdr:pic>
    <xdr:clientData/>
  </xdr:oneCellAnchor>
  <xdr:oneCellAnchor>
    <xdr:from>
      <xdr:col>8</xdr:col>
      <xdr:colOff>176212</xdr:colOff>
      <xdr:row>30</xdr:row>
      <xdr:rowOff>100012</xdr:rowOff>
    </xdr:from>
    <xdr:ext cx="65" cy="162224"/>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830252" y="5685472"/>
          <a:ext cx="65"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endParaRPr lang="fa-IR" sz="1100"/>
        </a:p>
      </xdr:txBody>
    </xdr:sp>
    <xdr:clientData/>
  </xdr:oneCellAnchor>
  <xdr:twoCellAnchor>
    <xdr:from>
      <xdr:col>0</xdr:col>
      <xdr:colOff>0</xdr:colOff>
      <xdr:row>0</xdr:row>
      <xdr:rowOff>0</xdr:rowOff>
    </xdr:from>
    <xdr:to>
      <xdr:col>0</xdr:col>
      <xdr:colOff>805815</xdr:colOff>
      <xdr:row>0</xdr:row>
      <xdr:rowOff>249555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SpPr/>
      </xdr:nvSpPr>
      <xdr:spPr>
        <a:xfrm>
          <a:off x="0" y="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21</xdr:col>
      <xdr:colOff>38101</xdr:colOff>
      <xdr:row>2</xdr:row>
      <xdr:rowOff>121921</xdr:rowOff>
    </xdr:from>
    <xdr:to>
      <xdr:col>29</xdr:col>
      <xdr:colOff>22861</xdr:colOff>
      <xdr:row>14</xdr:row>
      <xdr:rowOff>15241</xdr:rowOff>
    </xdr:to>
    <xdr:grpSp>
      <xdr:nvGrpSpPr>
        <xdr:cNvPr id="2" name="Group 1">
          <a:extLst>
            <a:ext uri="{FF2B5EF4-FFF2-40B4-BE49-F238E27FC236}">
              <a16:creationId xmlns:a16="http://schemas.microsoft.com/office/drawing/2014/main" id="{00000000-0008-0000-1400-000002000000}"/>
            </a:ext>
          </a:extLst>
        </xdr:cNvPr>
        <xdr:cNvGrpSpPr>
          <a:grpSpLocks/>
        </xdr:cNvGrpSpPr>
      </xdr:nvGrpSpPr>
      <xdr:grpSpPr>
        <a:xfrm>
          <a:off x="9067801" y="541021"/>
          <a:ext cx="4861560" cy="2087880"/>
          <a:chOff x="0" y="0"/>
          <a:chExt cx="6810375" cy="2790825"/>
        </a:xfrm>
      </xdr:grpSpPr>
      <xdr:pic>
        <xdr:nvPicPr>
          <xdr:cNvPr id="3" name="Image 2077">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cstate="print"/>
          <a:stretch>
            <a:fillRect/>
          </a:stretch>
        </xdr:blipFill>
        <xdr:spPr>
          <a:xfrm>
            <a:off x="420726" y="72517"/>
            <a:ext cx="6134162" cy="2181479"/>
          </a:xfrm>
          <a:prstGeom prst="rect">
            <a:avLst/>
          </a:prstGeom>
        </xdr:spPr>
      </xdr:pic>
      <xdr:sp macro="" textlink="">
        <xdr:nvSpPr>
          <xdr:cNvPr id="4" name="Graphic 2078">
            <a:extLst>
              <a:ext uri="{FF2B5EF4-FFF2-40B4-BE49-F238E27FC236}">
                <a16:creationId xmlns:a16="http://schemas.microsoft.com/office/drawing/2014/main" id="{00000000-0008-0000-1400-000004000000}"/>
              </a:ext>
            </a:extLst>
          </xdr:cNvPr>
          <xdr:cNvSpPr/>
        </xdr:nvSpPr>
        <xdr:spPr>
          <a:xfrm>
            <a:off x="0" y="1333500"/>
            <a:ext cx="6810375" cy="400050"/>
          </a:xfrm>
          <a:custGeom>
            <a:avLst/>
            <a:gdLst/>
            <a:ahLst/>
            <a:cxnLst/>
            <a:rect l="l" t="t" r="r" b="b"/>
            <a:pathLst>
              <a:path w="6810375" h="400050">
                <a:moveTo>
                  <a:pt x="6496050" y="0"/>
                </a:moveTo>
                <a:lnTo>
                  <a:pt x="6810375" y="0"/>
                </a:lnTo>
              </a:path>
              <a:path w="6810375" h="400050">
                <a:moveTo>
                  <a:pt x="6543675" y="66674"/>
                </a:moveTo>
                <a:lnTo>
                  <a:pt x="6734175" y="66674"/>
                </a:lnTo>
              </a:path>
              <a:path w="6810375" h="400050">
                <a:moveTo>
                  <a:pt x="6610350" y="123824"/>
                </a:moveTo>
                <a:lnTo>
                  <a:pt x="6677025" y="123824"/>
                </a:lnTo>
              </a:path>
              <a:path w="6810375" h="400050">
                <a:moveTo>
                  <a:pt x="0" y="276224"/>
                </a:moveTo>
                <a:lnTo>
                  <a:pt x="438150" y="276224"/>
                </a:lnTo>
              </a:path>
              <a:path w="6810375" h="400050">
                <a:moveTo>
                  <a:pt x="123825" y="342899"/>
                </a:moveTo>
                <a:lnTo>
                  <a:pt x="314325" y="342899"/>
                </a:lnTo>
              </a:path>
              <a:path w="6810375" h="400050">
                <a:moveTo>
                  <a:pt x="190500" y="400049"/>
                </a:moveTo>
                <a:lnTo>
                  <a:pt x="257175" y="400049"/>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 name="Graphic 2079">
            <a:extLst>
              <a:ext uri="{FF2B5EF4-FFF2-40B4-BE49-F238E27FC236}">
                <a16:creationId xmlns:a16="http://schemas.microsoft.com/office/drawing/2014/main" id="{00000000-0008-0000-1400-000005000000}"/>
              </a:ext>
            </a:extLst>
          </xdr:cNvPr>
          <xdr:cNvSpPr/>
        </xdr:nvSpPr>
        <xdr:spPr>
          <a:xfrm>
            <a:off x="85725" y="1009649"/>
            <a:ext cx="6677025" cy="485775"/>
          </a:xfrm>
          <a:custGeom>
            <a:avLst/>
            <a:gdLst/>
            <a:ahLst/>
            <a:cxnLst/>
            <a:rect l="l" t="t" r="r" b="b"/>
            <a:pathLst>
              <a:path w="6677025" h="485775">
                <a:moveTo>
                  <a:pt x="266700" y="219075"/>
                </a:moveTo>
                <a:lnTo>
                  <a:pt x="0" y="219075"/>
                </a:lnTo>
                <a:lnTo>
                  <a:pt x="0" y="485775"/>
                </a:lnTo>
                <a:lnTo>
                  <a:pt x="266700" y="485775"/>
                </a:lnTo>
                <a:lnTo>
                  <a:pt x="266700" y="219075"/>
                </a:lnTo>
                <a:close/>
              </a:path>
              <a:path w="6677025" h="485775">
                <a:moveTo>
                  <a:pt x="6677025" y="0"/>
                </a:moveTo>
                <a:lnTo>
                  <a:pt x="6410325" y="0"/>
                </a:lnTo>
                <a:lnTo>
                  <a:pt x="6410325" y="266700"/>
                </a:lnTo>
                <a:lnTo>
                  <a:pt x="6677025" y="266700"/>
                </a:lnTo>
                <a:lnTo>
                  <a:pt x="66770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 name="Graphic 2080">
            <a:extLst>
              <a:ext uri="{FF2B5EF4-FFF2-40B4-BE49-F238E27FC236}">
                <a16:creationId xmlns:a16="http://schemas.microsoft.com/office/drawing/2014/main" id="{00000000-0008-0000-1400-000006000000}"/>
              </a:ext>
            </a:extLst>
          </xdr:cNvPr>
          <xdr:cNvSpPr/>
        </xdr:nvSpPr>
        <xdr:spPr>
          <a:xfrm>
            <a:off x="3276600" y="123825"/>
            <a:ext cx="276225" cy="2667000"/>
          </a:xfrm>
          <a:custGeom>
            <a:avLst/>
            <a:gdLst/>
            <a:ahLst/>
            <a:cxnLst/>
            <a:rect l="l" t="t" r="r" b="b"/>
            <a:pathLst>
              <a:path w="276225" h="2667000">
                <a:moveTo>
                  <a:pt x="0" y="0"/>
                </a:moveTo>
                <a:lnTo>
                  <a:pt x="276225" y="266700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 name="Graphic 2081">
            <a:extLst>
              <a:ext uri="{FF2B5EF4-FFF2-40B4-BE49-F238E27FC236}">
                <a16:creationId xmlns:a16="http://schemas.microsoft.com/office/drawing/2014/main" id="{00000000-0008-0000-1400-000007000000}"/>
              </a:ext>
            </a:extLst>
          </xdr:cNvPr>
          <xdr:cNvSpPr/>
        </xdr:nvSpPr>
        <xdr:spPr>
          <a:xfrm>
            <a:off x="3289300" y="606425"/>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8" name="Image 2082">
            <a:extLst>
              <a:ext uri="{FF2B5EF4-FFF2-40B4-BE49-F238E27FC236}">
                <a16:creationId xmlns:a16="http://schemas.microsoft.com/office/drawing/2014/main" id="{00000000-0008-0000-1400-000008000000}"/>
              </a:ext>
            </a:extLst>
          </xdr:cNvPr>
          <xdr:cNvPicPr/>
        </xdr:nvPicPr>
        <xdr:blipFill>
          <a:blip xmlns:r="http://schemas.openxmlformats.org/officeDocument/2006/relationships" r:embed="rId2" cstate="print"/>
          <a:stretch>
            <a:fillRect/>
          </a:stretch>
        </xdr:blipFill>
        <xdr:spPr>
          <a:xfrm>
            <a:off x="3276600" y="581025"/>
            <a:ext cx="95250" cy="90804"/>
          </a:xfrm>
          <a:prstGeom prst="rect">
            <a:avLst/>
          </a:prstGeom>
        </xdr:spPr>
      </xdr:pic>
      <xdr:sp macro="" textlink="">
        <xdr:nvSpPr>
          <xdr:cNvPr id="9" name="Graphic 2083">
            <a:extLst>
              <a:ext uri="{FF2B5EF4-FFF2-40B4-BE49-F238E27FC236}">
                <a16:creationId xmlns:a16="http://schemas.microsoft.com/office/drawing/2014/main" id="{00000000-0008-0000-1400-000009000000}"/>
              </a:ext>
            </a:extLst>
          </xdr:cNvPr>
          <xdr:cNvSpPr/>
        </xdr:nvSpPr>
        <xdr:spPr>
          <a:xfrm>
            <a:off x="3276600" y="581025"/>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0" name="Graphic 2084">
            <a:extLst>
              <a:ext uri="{FF2B5EF4-FFF2-40B4-BE49-F238E27FC236}">
                <a16:creationId xmlns:a16="http://schemas.microsoft.com/office/drawing/2014/main" id="{00000000-0008-0000-1400-00000A000000}"/>
              </a:ext>
            </a:extLst>
          </xdr:cNvPr>
          <xdr:cNvSpPr/>
        </xdr:nvSpPr>
        <xdr:spPr>
          <a:xfrm>
            <a:off x="3375025" y="14732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 name="Image 2085">
            <a:extLst>
              <a:ext uri="{FF2B5EF4-FFF2-40B4-BE49-F238E27FC236}">
                <a16:creationId xmlns:a16="http://schemas.microsoft.com/office/drawing/2014/main" id="{00000000-0008-0000-1400-00000B000000}"/>
              </a:ext>
            </a:extLst>
          </xdr:cNvPr>
          <xdr:cNvPicPr/>
        </xdr:nvPicPr>
        <xdr:blipFill>
          <a:blip xmlns:r="http://schemas.openxmlformats.org/officeDocument/2006/relationships" r:embed="rId3" cstate="print"/>
          <a:stretch>
            <a:fillRect/>
          </a:stretch>
        </xdr:blipFill>
        <xdr:spPr>
          <a:xfrm>
            <a:off x="3362325" y="1447800"/>
            <a:ext cx="95250" cy="90805"/>
          </a:xfrm>
          <a:prstGeom prst="rect">
            <a:avLst/>
          </a:prstGeom>
        </xdr:spPr>
      </xdr:pic>
      <xdr:sp macro="" textlink="">
        <xdr:nvSpPr>
          <xdr:cNvPr id="12" name="Graphic 2086">
            <a:extLst>
              <a:ext uri="{FF2B5EF4-FFF2-40B4-BE49-F238E27FC236}">
                <a16:creationId xmlns:a16="http://schemas.microsoft.com/office/drawing/2014/main" id="{00000000-0008-0000-1400-00000C000000}"/>
              </a:ext>
            </a:extLst>
          </xdr:cNvPr>
          <xdr:cNvSpPr/>
        </xdr:nvSpPr>
        <xdr:spPr>
          <a:xfrm>
            <a:off x="3362325" y="14478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 name="Graphic 2087">
            <a:extLst>
              <a:ext uri="{FF2B5EF4-FFF2-40B4-BE49-F238E27FC236}">
                <a16:creationId xmlns:a16="http://schemas.microsoft.com/office/drawing/2014/main" id="{00000000-0008-0000-1400-00000D000000}"/>
              </a:ext>
            </a:extLst>
          </xdr:cNvPr>
          <xdr:cNvSpPr/>
        </xdr:nvSpPr>
        <xdr:spPr>
          <a:xfrm>
            <a:off x="3394075" y="1654175"/>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 name="Image 2088">
            <a:extLst>
              <a:ext uri="{FF2B5EF4-FFF2-40B4-BE49-F238E27FC236}">
                <a16:creationId xmlns:a16="http://schemas.microsoft.com/office/drawing/2014/main" id="{00000000-0008-0000-1400-00000E000000}"/>
              </a:ext>
            </a:extLst>
          </xdr:cNvPr>
          <xdr:cNvPicPr/>
        </xdr:nvPicPr>
        <xdr:blipFill>
          <a:blip xmlns:r="http://schemas.openxmlformats.org/officeDocument/2006/relationships" r:embed="rId2" cstate="print"/>
          <a:stretch>
            <a:fillRect/>
          </a:stretch>
        </xdr:blipFill>
        <xdr:spPr>
          <a:xfrm>
            <a:off x="3381375" y="1628775"/>
            <a:ext cx="95250" cy="90805"/>
          </a:xfrm>
          <a:prstGeom prst="rect">
            <a:avLst/>
          </a:prstGeom>
        </xdr:spPr>
      </xdr:pic>
      <xdr:sp macro="" textlink="">
        <xdr:nvSpPr>
          <xdr:cNvPr id="15" name="Graphic 2089">
            <a:extLst>
              <a:ext uri="{FF2B5EF4-FFF2-40B4-BE49-F238E27FC236}">
                <a16:creationId xmlns:a16="http://schemas.microsoft.com/office/drawing/2014/main" id="{00000000-0008-0000-1400-00000F000000}"/>
              </a:ext>
            </a:extLst>
          </xdr:cNvPr>
          <xdr:cNvSpPr/>
        </xdr:nvSpPr>
        <xdr:spPr>
          <a:xfrm>
            <a:off x="3381375" y="1628775"/>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 name="Graphic 2090">
            <a:extLst>
              <a:ext uri="{FF2B5EF4-FFF2-40B4-BE49-F238E27FC236}">
                <a16:creationId xmlns:a16="http://schemas.microsoft.com/office/drawing/2014/main" id="{00000000-0008-0000-1400-000010000000}"/>
              </a:ext>
            </a:extLst>
          </xdr:cNvPr>
          <xdr:cNvSpPr/>
        </xdr:nvSpPr>
        <xdr:spPr>
          <a:xfrm>
            <a:off x="3413125" y="183515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 name="Image 2091">
            <a:extLst>
              <a:ext uri="{FF2B5EF4-FFF2-40B4-BE49-F238E27FC236}">
                <a16:creationId xmlns:a16="http://schemas.microsoft.com/office/drawing/2014/main" id="{00000000-0008-0000-1400-000011000000}"/>
              </a:ext>
            </a:extLst>
          </xdr:cNvPr>
          <xdr:cNvPicPr/>
        </xdr:nvPicPr>
        <xdr:blipFill>
          <a:blip xmlns:r="http://schemas.openxmlformats.org/officeDocument/2006/relationships" r:embed="rId4" cstate="print"/>
          <a:stretch>
            <a:fillRect/>
          </a:stretch>
        </xdr:blipFill>
        <xdr:spPr>
          <a:xfrm>
            <a:off x="3400425" y="1809750"/>
            <a:ext cx="95250" cy="90805"/>
          </a:xfrm>
          <a:prstGeom prst="rect">
            <a:avLst/>
          </a:prstGeom>
        </xdr:spPr>
      </xdr:pic>
      <xdr:sp macro="" textlink="">
        <xdr:nvSpPr>
          <xdr:cNvPr id="18" name="Graphic 2092">
            <a:extLst>
              <a:ext uri="{FF2B5EF4-FFF2-40B4-BE49-F238E27FC236}">
                <a16:creationId xmlns:a16="http://schemas.microsoft.com/office/drawing/2014/main" id="{00000000-0008-0000-1400-000012000000}"/>
              </a:ext>
            </a:extLst>
          </xdr:cNvPr>
          <xdr:cNvSpPr/>
        </xdr:nvSpPr>
        <xdr:spPr>
          <a:xfrm>
            <a:off x="3400425" y="180975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2093">
            <a:extLst>
              <a:ext uri="{FF2B5EF4-FFF2-40B4-BE49-F238E27FC236}">
                <a16:creationId xmlns:a16="http://schemas.microsoft.com/office/drawing/2014/main" id="{00000000-0008-0000-1400-000013000000}"/>
              </a:ext>
            </a:extLst>
          </xdr:cNvPr>
          <xdr:cNvSpPr/>
        </xdr:nvSpPr>
        <xdr:spPr>
          <a:xfrm>
            <a:off x="3400425" y="405129"/>
            <a:ext cx="419100" cy="1814195"/>
          </a:xfrm>
          <a:custGeom>
            <a:avLst/>
            <a:gdLst/>
            <a:ahLst/>
            <a:cxnLst/>
            <a:rect l="l" t="t" r="r" b="b"/>
            <a:pathLst>
              <a:path w="419100" h="1814195">
                <a:moveTo>
                  <a:pt x="266700" y="0"/>
                </a:moveTo>
                <a:lnTo>
                  <a:pt x="0" y="0"/>
                </a:lnTo>
                <a:lnTo>
                  <a:pt x="0" y="266700"/>
                </a:lnTo>
                <a:lnTo>
                  <a:pt x="266700" y="266700"/>
                </a:lnTo>
                <a:lnTo>
                  <a:pt x="266700" y="0"/>
                </a:lnTo>
                <a:close/>
              </a:path>
              <a:path w="419100" h="1814195">
                <a:moveTo>
                  <a:pt x="419100" y="1547495"/>
                </a:moveTo>
                <a:lnTo>
                  <a:pt x="152400" y="1547495"/>
                </a:lnTo>
                <a:lnTo>
                  <a:pt x="152400" y="1814195"/>
                </a:lnTo>
                <a:lnTo>
                  <a:pt x="419100" y="1814195"/>
                </a:lnTo>
                <a:lnTo>
                  <a:pt x="419100" y="1547495"/>
                </a:lnTo>
                <a:close/>
              </a:path>
              <a:path w="419100" h="1814195">
                <a:moveTo>
                  <a:pt x="419100" y="1128395"/>
                </a:moveTo>
                <a:lnTo>
                  <a:pt x="152400" y="1128395"/>
                </a:lnTo>
                <a:lnTo>
                  <a:pt x="152400" y="1395095"/>
                </a:lnTo>
                <a:lnTo>
                  <a:pt x="419100" y="1395095"/>
                </a:lnTo>
                <a:lnTo>
                  <a:pt x="419100" y="112839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0" name="Graphic 2094">
            <a:extLst>
              <a:ext uri="{FF2B5EF4-FFF2-40B4-BE49-F238E27FC236}">
                <a16:creationId xmlns:a16="http://schemas.microsoft.com/office/drawing/2014/main" id="{00000000-0008-0000-1400-000014000000}"/>
              </a:ext>
            </a:extLst>
          </xdr:cNvPr>
          <xdr:cNvSpPr/>
        </xdr:nvSpPr>
        <xdr:spPr>
          <a:xfrm>
            <a:off x="3295650" y="123825"/>
            <a:ext cx="76200" cy="2667000"/>
          </a:xfrm>
          <a:custGeom>
            <a:avLst/>
            <a:gdLst/>
            <a:ahLst/>
            <a:cxnLst/>
            <a:rect l="l" t="t" r="r" b="b"/>
            <a:pathLst>
              <a:path w="76200" h="2667000">
                <a:moveTo>
                  <a:pt x="47625" y="63500"/>
                </a:moveTo>
                <a:lnTo>
                  <a:pt x="28575" y="63500"/>
                </a:lnTo>
                <a:lnTo>
                  <a:pt x="28575" y="2667000"/>
                </a:lnTo>
                <a:lnTo>
                  <a:pt x="47625" y="2667000"/>
                </a:lnTo>
                <a:lnTo>
                  <a:pt x="47625" y="63500"/>
                </a:lnTo>
                <a:close/>
              </a:path>
              <a:path w="76200" h="2667000">
                <a:moveTo>
                  <a:pt x="38100" y="0"/>
                </a:moveTo>
                <a:lnTo>
                  <a:pt x="0" y="76200"/>
                </a:lnTo>
                <a:lnTo>
                  <a:pt x="28575" y="76200"/>
                </a:lnTo>
                <a:lnTo>
                  <a:pt x="28575" y="63500"/>
                </a:lnTo>
                <a:lnTo>
                  <a:pt x="69850" y="63500"/>
                </a:lnTo>
                <a:lnTo>
                  <a:pt x="38100" y="0"/>
                </a:lnTo>
                <a:close/>
              </a:path>
              <a:path w="76200" h="2667000">
                <a:moveTo>
                  <a:pt x="69850" y="63500"/>
                </a:moveTo>
                <a:lnTo>
                  <a:pt x="47625" y="63500"/>
                </a:lnTo>
                <a:lnTo>
                  <a:pt x="47625" y="76200"/>
                </a:lnTo>
                <a:lnTo>
                  <a:pt x="76200" y="76200"/>
                </a:lnTo>
                <a:lnTo>
                  <a:pt x="69850" y="6350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21" name="Graphic 2095">
            <a:extLst>
              <a:ext uri="{FF2B5EF4-FFF2-40B4-BE49-F238E27FC236}">
                <a16:creationId xmlns:a16="http://schemas.microsoft.com/office/drawing/2014/main" id="{00000000-0008-0000-1400-000015000000}"/>
              </a:ext>
            </a:extLst>
          </xdr:cNvPr>
          <xdr:cNvSpPr/>
        </xdr:nvSpPr>
        <xdr:spPr>
          <a:xfrm>
            <a:off x="3289300" y="14732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2" name="Image 2096">
            <a:extLst>
              <a:ext uri="{FF2B5EF4-FFF2-40B4-BE49-F238E27FC236}">
                <a16:creationId xmlns:a16="http://schemas.microsoft.com/office/drawing/2014/main" id="{00000000-0008-0000-1400-000016000000}"/>
              </a:ext>
            </a:extLst>
          </xdr:cNvPr>
          <xdr:cNvPicPr/>
        </xdr:nvPicPr>
        <xdr:blipFill>
          <a:blip xmlns:r="http://schemas.openxmlformats.org/officeDocument/2006/relationships" r:embed="rId5" cstate="print"/>
          <a:stretch>
            <a:fillRect/>
          </a:stretch>
        </xdr:blipFill>
        <xdr:spPr>
          <a:xfrm>
            <a:off x="3276600" y="1447800"/>
            <a:ext cx="95250" cy="90805"/>
          </a:xfrm>
          <a:prstGeom prst="rect">
            <a:avLst/>
          </a:prstGeom>
        </xdr:spPr>
      </xdr:pic>
      <xdr:sp macro="" textlink="">
        <xdr:nvSpPr>
          <xdr:cNvPr id="23" name="Graphic 2097">
            <a:extLst>
              <a:ext uri="{FF2B5EF4-FFF2-40B4-BE49-F238E27FC236}">
                <a16:creationId xmlns:a16="http://schemas.microsoft.com/office/drawing/2014/main" id="{00000000-0008-0000-1400-000017000000}"/>
              </a:ext>
            </a:extLst>
          </xdr:cNvPr>
          <xdr:cNvSpPr/>
        </xdr:nvSpPr>
        <xdr:spPr>
          <a:xfrm>
            <a:off x="3276600" y="14478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4" name="Graphic 2098">
            <a:extLst>
              <a:ext uri="{FF2B5EF4-FFF2-40B4-BE49-F238E27FC236}">
                <a16:creationId xmlns:a16="http://schemas.microsoft.com/office/drawing/2014/main" id="{00000000-0008-0000-1400-000018000000}"/>
              </a:ext>
            </a:extLst>
          </xdr:cNvPr>
          <xdr:cNvSpPr/>
        </xdr:nvSpPr>
        <xdr:spPr>
          <a:xfrm>
            <a:off x="3289300" y="16637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5" name="Image 2099">
            <a:extLst>
              <a:ext uri="{FF2B5EF4-FFF2-40B4-BE49-F238E27FC236}">
                <a16:creationId xmlns:a16="http://schemas.microsoft.com/office/drawing/2014/main" id="{00000000-0008-0000-1400-000019000000}"/>
              </a:ext>
            </a:extLst>
          </xdr:cNvPr>
          <xdr:cNvPicPr/>
        </xdr:nvPicPr>
        <xdr:blipFill>
          <a:blip xmlns:r="http://schemas.openxmlformats.org/officeDocument/2006/relationships" r:embed="rId5" cstate="print"/>
          <a:stretch>
            <a:fillRect/>
          </a:stretch>
        </xdr:blipFill>
        <xdr:spPr>
          <a:xfrm>
            <a:off x="3276600" y="1638300"/>
            <a:ext cx="95250" cy="90805"/>
          </a:xfrm>
          <a:prstGeom prst="rect">
            <a:avLst/>
          </a:prstGeom>
        </xdr:spPr>
      </xdr:pic>
      <xdr:sp macro="" textlink="">
        <xdr:nvSpPr>
          <xdr:cNvPr id="26" name="Graphic 2100">
            <a:extLst>
              <a:ext uri="{FF2B5EF4-FFF2-40B4-BE49-F238E27FC236}">
                <a16:creationId xmlns:a16="http://schemas.microsoft.com/office/drawing/2014/main" id="{00000000-0008-0000-1400-00001A000000}"/>
              </a:ext>
            </a:extLst>
          </xdr:cNvPr>
          <xdr:cNvSpPr/>
        </xdr:nvSpPr>
        <xdr:spPr>
          <a:xfrm>
            <a:off x="3276600" y="16383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7" name="Graphic 2101">
            <a:extLst>
              <a:ext uri="{FF2B5EF4-FFF2-40B4-BE49-F238E27FC236}">
                <a16:creationId xmlns:a16="http://schemas.microsoft.com/office/drawing/2014/main" id="{00000000-0008-0000-1400-00001B000000}"/>
              </a:ext>
            </a:extLst>
          </xdr:cNvPr>
          <xdr:cNvSpPr/>
        </xdr:nvSpPr>
        <xdr:spPr>
          <a:xfrm>
            <a:off x="2847975" y="0"/>
            <a:ext cx="885825" cy="1857375"/>
          </a:xfrm>
          <a:custGeom>
            <a:avLst/>
            <a:gdLst/>
            <a:ahLst/>
            <a:cxnLst/>
            <a:rect l="l" t="t" r="r" b="b"/>
            <a:pathLst>
              <a:path w="885825" h="1857375">
                <a:moveTo>
                  <a:pt x="428625" y="1600200"/>
                </a:moveTo>
                <a:lnTo>
                  <a:pt x="371475" y="1600200"/>
                </a:lnTo>
                <a:lnTo>
                  <a:pt x="371475" y="1400175"/>
                </a:lnTo>
                <a:lnTo>
                  <a:pt x="38100" y="1400175"/>
                </a:lnTo>
                <a:lnTo>
                  <a:pt x="38100" y="1600200"/>
                </a:lnTo>
                <a:lnTo>
                  <a:pt x="0" y="1600200"/>
                </a:lnTo>
                <a:lnTo>
                  <a:pt x="0" y="1857375"/>
                </a:lnTo>
                <a:lnTo>
                  <a:pt x="428625" y="1857375"/>
                </a:lnTo>
                <a:lnTo>
                  <a:pt x="428625" y="1600200"/>
                </a:lnTo>
                <a:close/>
              </a:path>
              <a:path w="885825" h="1857375">
                <a:moveTo>
                  <a:pt x="885825" y="0"/>
                </a:moveTo>
                <a:lnTo>
                  <a:pt x="552450" y="0"/>
                </a:lnTo>
                <a:lnTo>
                  <a:pt x="552450" y="319405"/>
                </a:lnTo>
                <a:lnTo>
                  <a:pt x="885825" y="319405"/>
                </a:lnTo>
                <a:lnTo>
                  <a:pt x="8858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8" name="Textbox 2102">
            <a:extLst>
              <a:ext uri="{FF2B5EF4-FFF2-40B4-BE49-F238E27FC236}">
                <a16:creationId xmlns:a16="http://schemas.microsoft.com/office/drawing/2014/main" id="{00000000-0008-0000-1400-00001C000000}"/>
              </a:ext>
            </a:extLst>
          </xdr:cNvPr>
          <xdr:cNvSpPr txBox="1"/>
        </xdr:nvSpPr>
        <xdr:spPr>
          <a:xfrm>
            <a:off x="3492372" y="73406"/>
            <a:ext cx="86360" cy="140335"/>
          </a:xfrm>
          <a:prstGeom prst="rect">
            <a:avLst/>
          </a:prstGeom>
        </xdr:spPr>
        <xdr:txBody>
          <a:bodyPr wrap="square" lIns="0" tIns="0" rIns="0" bIns="0" rtlCol="0">
            <a:noAutofit/>
          </a:bodyPr>
          <a:lstStyle/>
          <a:p>
            <a:pPr>
              <a:lnSpc>
                <a:spcPts val="1105"/>
              </a:lnSpc>
            </a:pPr>
            <a:r>
              <a:rPr lang="en-US" sz="1100" spc="-50">
                <a:solidFill>
                  <a:srgbClr val="E26C09"/>
                </a:solidFill>
                <a:effectLst/>
                <a:latin typeface="Carlito"/>
                <a:ea typeface="Carlito"/>
                <a:cs typeface="Carlito"/>
              </a:rPr>
              <a:t>b</a:t>
            </a:r>
            <a:endParaRPr lang="en-US" sz="1100">
              <a:effectLst/>
              <a:latin typeface="Carlito"/>
              <a:ea typeface="Carlito"/>
              <a:cs typeface="Carlito"/>
            </a:endParaRPr>
          </a:p>
        </xdr:txBody>
      </xdr:sp>
      <xdr:sp macro="" textlink="">
        <xdr:nvSpPr>
          <xdr:cNvPr id="29" name="Textbox 2103">
            <a:extLst>
              <a:ext uri="{FF2B5EF4-FFF2-40B4-BE49-F238E27FC236}">
                <a16:creationId xmlns:a16="http://schemas.microsoft.com/office/drawing/2014/main" id="{00000000-0008-0000-1400-00001D000000}"/>
              </a:ext>
            </a:extLst>
          </xdr:cNvPr>
          <xdr:cNvSpPr txBox="1"/>
        </xdr:nvSpPr>
        <xdr:spPr>
          <a:xfrm>
            <a:off x="3492372" y="47879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30" name="Textbox 2104">
            <a:extLst>
              <a:ext uri="{FF2B5EF4-FFF2-40B4-BE49-F238E27FC236}">
                <a16:creationId xmlns:a16="http://schemas.microsoft.com/office/drawing/2014/main" id="{00000000-0008-0000-1400-00001E000000}"/>
              </a:ext>
            </a:extLst>
          </xdr:cNvPr>
          <xdr:cNvSpPr txBox="1"/>
        </xdr:nvSpPr>
        <xdr:spPr>
          <a:xfrm>
            <a:off x="6588252" y="1084199"/>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31" name="Textbox 2105">
            <a:extLst>
              <a:ext uri="{FF2B5EF4-FFF2-40B4-BE49-F238E27FC236}">
                <a16:creationId xmlns:a16="http://schemas.microsoft.com/office/drawing/2014/main" id="{00000000-0008-0000-1400-00001F000000}"/>
              </a:ext>
            </a:extLst>
          </xdr:cNvPr>
          <xdr:cNvSpPr txBox="1"/>
        </xdr:nvSpPr>
        <xdr:spPr>
          <a:xfrm>
            <a:off x="176784" y="1303655"/>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32" name="Textbox 2106">
            <a:extLst>
              <a:ext uri="{FF2B5EF4-FFF2-40B4-BE49-F238E27FC236}">
                <a16:creationId xmlns:a16="http://schemas.microsoft.com/office/drawing/2014/main" id="{00000000-0008-0000-1400-000020000000}"/>
              </a:ext>
            </a:extLst>
          </xdr:cNvPr>
          <xdr:cNvSpPr txBox="1"/>
        </xdr:nvSpPr>
        <xdr:spPr>
          <a:xfrm>
            <a:off x="2978530" y="1474342"/>
            <a:ext cx="222250" cy="346710"/>
          </a:xfrm>
          <a:prstGeom prst="rect">
            <a:avLst/>
          </a:prstGeom>
        </xdr:spPr>
        <xdr:txBody>
          <a:bodyPr wrap="square" lIns="0" tIns="0" rIns="0" bIns="0" rtlCol="0">
            <a:noAutofit/>
          </a:bodyPr>
          <a:lstStyle/>
          <a:p>
            <a:pPr>
              <a:lnSpc>
                <a:spcPts val="1125"/>
              </a:lnSpc>
            </a:pPr>
            <a:r>
              <a:rPr lang="en-US" sz="1100" spc="-25">
                <a:solidFill>
                  <a:srgbClr val="E26C09"/>
                </a:solidFill>
                <a:effectLst/>
                <a:latin typeface="Carlito"/>
                <a:ea typeface="Carlito"/>
                <a:cs typeface="Carlito"/>
              </a:rPr>
              <a:t>G</a:t>
            </a:r>
            <a:r>
              <a:rPr lang="en-US" sz="1100" spc="-25" baseline="-25000">
                <a:solidFill>
                  <a:srgbClr val="E26C09"/>
                </a:solidFill>
                <a:effectLst/>
                <a:latin typeface="Carlito"/>
                <a:ea typeface="Carlito"/>
                <a:cs typeface="Carlito"/>
              </a:rPr>
              <a:t>1</a:t>
            </a:r>
            <a:endParaRPr lang="en-US" sz="1100">
              <a:effectLst/>
              <a:latin typeface="Carlito"/>
              <a:ea typeface="Carlito"/>
              <a:cs typeface="Carlito"/>
            </a:endParaRPr>
          </a:p>
          <a:p>
            <a:pPr marL="88265">
              <a:spcBef>
                <a:spcPts val="230"/>
              </a:spcBef>
              <a:spcAft>
                <a:spcPts val="0"/>
              </a:spcAft>
            </a:pPr>
            <a:r>
              <a:rPr lang="en-US" sz="1100" spc="-25">
                <a:solidFill>
                  <a:srgbClr val="E26C09"/>
                </a:solidFill>
                <a:effectLst/>
                <a:latin typeface="Carlito"/>
                <a:ea typeface="Carlito"/>
                <a:cs typeface="Carlito"/>
              </a:rPr>
              <a:t>B</a:t>
            </a:r>
            <a:r>
              <a:rPr lang="en-US" sz="1100" spc="-25" baseline="-25000">
                <a:solidFill>
                  <a:srgbClr val="E26C09"/>
                </a:solidFill>
                <a:effectLst/>
                <a:latin typeface="Carlito"/>
                <a:ea typeface="Carlito"/>
                <a:cs typeface="Carlito"/>
              </a:rPr>
              <a:t>1</a:t>
            </a:r>
            <a:endParaRPr lang="en-US" sz="1100">
              <a:effectLst/>
              <a:latin typeface="Carlito"/>
              <a:ea typeface="Carlito"/>
              <a:cs typeface="Carlito"/>
            </a:endParaRPr>
          </a:p>
        </xdr:txBody>
      </xdr:sp>
      <xdr:sp macro="" textlink="">
        <xdr:nvSpPr>
          <xdr:cNvPr id="33" name="Textbox 2107">
            <a:extLst>
              <a:ext uri="{FF2B5EF4-FFF2-40B4-BE49-F238E27FC236}">
                <a16:creationId xmlns:a16="http://schemas.microsoft.com/office/drawing/2014/main" id="{00000000-0008-0000-1400-000021000000}"/>
              </a:ext>
            </a:extLst>
          </xdr:cNvPr>
          <xdr:cNvSpPr txBox="1"/>
        </xdr:nvSpPr>
        <xdr:spPr>
          <a:xfrm>
            <a:off x="3588384" y="1407286"/>
            <a:ext cx="145415" cy="341630"/>
          </a:xfrm>
          <a:prstGeom prst="rect">
            <a:avLst/>
          </a:prstGeom>
        </xdr:spPr>
        <xdr:txBody>
          <a:bodyPr wrap="square" lIns="0" tIns="0" rIns="0" bIns="0" rtlCol="0">
            <a:noAutofit/>
          </a:bodyPr>
          <a:lstStyle/>
          <a:p>
            <a:pPr>
              <a:lnSpc>
                <a:spcPts val="1125"/>
              </a:lnSpc>
            </a:pPr>
            <a:r>
              <a:rPr lang="en-US" sz="1100" spc="-50">
                <a:effectLst/>
                <a:latin typeface="Carlito"/>
                <a:ea typeface="Carlito"/>
                <a:cs typeface="Carlito"/>
              </a:rPr>
              <a:t>G</a:t>
            </a:r>
            <a:endParaRPr lang="en-US" sz="1100">
              <a:effectLst/>
              <a:latin typeface="Carlito"/>
              <a:ea typeface="Carlito"/>
              <a:cs typeface="Carlito"/>
            </a:endParaRPr>
          </a:p>
          <a:p>
            <a:pPr marL="55880">
              <a:lnSpc>
                <a:spcPts val="1325"/>
              </a:lnSpc>
              <a:spcBef>
                <a:spcPts val="240"/>
              </a:spcBef>
              <a:spcAft>
                <a:spcPts val="0"/>
              </a:spcAft>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34" name="Textbox 2108">
            <a:extLst>
              <a:ext uri="{FF2B5EF4-FFF2-40B4-BE49-F238E27FC236}">
                <a16:creationId xmlns:a16="http://schemas.microsoft.com/office/drawing/2014/main" id="{00000000-0008-0000-1400-000022000000}"/>
              </a:ext>
            </a:extLst>
          </xdr:cNvPr>
          <xdr:cNvSpPr txBox="1"/>
        </xdr:nvSpPr>
        <xdr:spPr>
          <a:xfrm>
            <a:off x="3644772" y="2027554"/>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0</xdr:col>
      <xdr:colOff>0</xdr:colOff>
      <xdr:row>0</xdr:row>
      <xdr:rowOff>0</xdr:rowOff>
    </xdr:from>
    <xdr:to>
      <xdr:col>1</xdr:col>
      <xdr:colOff>447675</xdr:colOff>
      <xdr:row>1</xdr:row>
      <xdr:rowOff>13335</xdr:rowOff>
    </xdr:to>
    <xdr:sp macro="" textlink="">
      <xdr:nvSpPr>
        <xdr:cNvPr id="35" name="Rectangle 34">
          <a:hlinkClick xmlns:r="http://schemas.openxmlformats.org/officeDocument/2006/relationships" r:id="rId6"/>
          <a:extLst>
            <a:ext uri="{FF2B5EF4-FFF2-40B4-BE49-F238E27FC236}">
              <a16:creationId xmlns:a16="http://schemas.microsoft.com/office/drawing/2014/main" id="{00000000-0008-0000-1400-000023000000}"/>
            </a:ext>
            <a:ext uri="{C183D7F6-B498-43B3-948B-1728B52AA6E4}">
              <adec:decorative xmlns:adec="http://schemas.microsoft.com/office/drawing/2017/decorative" val="1"/>
            </a:ext>
          </a:extLst>
        </xdr:cNvPr>
        <xdr:cNvSpPr/>
      </xdr:nvSpPr>
      <xdr:spPr>
        <a:xfrm>
          <a:off x="0" y="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0</xdr:col>
      <xdr:colOff>0</xdr:colOff>
      <xdr:row>20</xdr:row>
      <xdr:rowOff>144780</xdr:rowOff>
    </xdr:from>
    <xdr:to>
      <xdr:col>8</xdr:col>
      <xdr:colOff>15240</xdr:colOff>
      <xdr:row>32</xdr:row>
      <xdr:rowOff>160020</xdr:rowOff>
    </xdr:to>
    <xdr:grpSp>
      <xdr:nvGrpSpPr>
        <xdr:cNvPr id="36" name="Group 35">
          <a:extLst>
            <a:ext uri="{FF2B5EF4-FFF2-40B4-BE49-F238E27FC236}">
              <a16:creationId xmlns:a16="http://schemas.microsoft.com/office/drawing/2014/main" id="{00000000-0008-0000-1400-000024000000}"/>
            </a:ext>
          </a:extLst>
        </xdr:cNvPr>
        <xdr:cNvGrpSpPr>
          <a:grpSpLocks/>
        </xdr:cNvGrpSpPr>
      </xdr:nvGrpSpPr>
      <xdr:grpSpPr>
        <a:xfrm>
          <a:off x="0" y="3855720"/>
          <a:ext cx="3131820" cy="2209800"/>
          <a:chOff x="0" y="0"/>
          <a:chExt cx="6095238" cy="2209800"/>
        </a:xfrm>
      </xdr:grpSpPr>
      <xdr:pic>
        <xdr:nvPicPr>
          <xdr:cNvPr id="37" name="Image 2127">
            <a:extLst>
              <a:ext uri="{FF2B5EF4-FFF2-40B4-BE49-F238E27FC236}">
                <a16:creationId xmlns:a16="http://schemas.microsoft.com/office/drawing/2014/main" id="{00000000-0008-0000-1400-000025000000}"/>
              </a:ext>
            </a:extLst>
          </xdr:cNvPr>
          <xdr:cNvPicPr/>
        </xdr:nvPicPr>
        <xdr:blipFill>
          <a:blip xmlns:r="http://schemas.openxmlformats.org/officeDocument/2006/relationships" r:embed="rId7" cstate="print"/>
          <a:stretch>
            <a:fillRect/>
          </a:stretch>
        </xdr:blipFill>
        <xdr:spPr>
          <a:xfrm>
            <a:off x="0" y="186562"/>
            <a:ext cx="6095238" cy="1533283"/>
          </a:xfrm>
          <a:prstGeom prst="rect">
            <a:avLst/>
          </a:prstGeom>
        </xdr:spPr>
      </xdr:pic>
      <xdr:sp macro="" textlink="">
        <xdr:nvSpPr>
          <xdr:cNvPr id="38" name="Graphic 2128">
            <a:extLst>
              <a:ext uri="{FF2B5EF4-FFF2-40B4-BE49-F238E27FC236}">
                <a16:creationId xmlns:a16="http://schemas.microsoft.com/office/drawing/2014/main" id="{00000000-0008-0000-1400-000026000000}"/>
              </a:ext>
            </a:extLst>
          </xdr:cNvPr>
          <xdr:cNvSpPr/>
        </xdr:nvSpPr>
        <xdr:spPr>
          <a:xfrm>
            <a:off x="2468245" y="1473200"/>
            <a:ext cx="95250" cy="90805"/>
          </a:xfrm>
          <a:custGeom>
            <a:avLst/>
            <a:gdLst/>
            <a:ahLst/>
            <a:cxnLst/>
            <a:rect l="l" t="t" r="r" b="b"/>
            <a:pathLst>
              <a:path w="95250" h="90805">
                <a:moveTo>
                  <a:pt x="47625" y="0"/>
                </a:moveTo>
                <a:lnTo>
                  <a:pt x="29092" y="3565"/>
                </a:lnTo>
                <a:lnTo>
                  <a:pt x="13954" y="13287"/>
                </a:lnTo>
                <a:lnTo>
                  <a:pt x="3744" y="27699"/>
                </a:lnTo>
                <a:lnTo>
                  <a:pt x="0" y="45339"/>
                </a:lnTo>
                <a:lnTo>
                  <a:pt x="3744" y="63051"/>
                </a:lnTo>
                <a:lnTo>
                  <a:pt x="13954" y="77501"/>
                </a:lnTo>
                <a:lnTo>
                  <a:pt x="29092" y="87237"/>
                </a:lnTo>
                <a:lnTo>
                  <a:pt x="47625" y="90805"/>
                </a:lnTo>
                <a:lnTo>
                  <a:pt x="66157" y="87237"/>
                </a:lnTo>
                <a:lnTo>
                  <a:pt x="81295" y="77501"/>
                </a:lnTo>
                <a:lnTo>
                  <a:pt x="91505" y="63051"/>
                </a:lnTo>
                <a:lnTo>
                  <a:pt x="95250" y="45339"/>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39" name="Image 2129">
            <a:extLst>
              <a:ext uri="{FF2B5EF4-FFF2-40B4-BE49-F238E27FC236}">
                <a16:creationId xmlns:a16="http://schemas.microsoft.com/office/drawing/2014/main" id="{00000000-0008-0000-1400-000027000000}"/>
              </a:ext>
            </a:extLst>
          </xdr:cNvPr>
          <xdr:cNvPicPr/>
        </xdr:nvPicPr>
        <xdr:blipFill>
          <a:blip xmlns:r="http://schemas.openxmlformats.org/officeDocument/2006/relationships" r:embed="rId8" cstate="print"/>
          <a:stretch>
            <a:fillRect/>
          </a:stretch>
        </xdr:blipFill>
        <xdr:spPr>
          <a:xfrm>
            <a:off x="2455545" y="1447800"/>
            <a:ext cx="95250" cy="90805"/>
          </a:xfrm>
          <a:prstGeom prst="rect">
            <a:avLst/>
          </a:prstGeom>
        </xdr:spPr>
      </xdr:pic>
      <xdr:sp macro="" textlink="">
        <xdr:nvSpPr>
          <xdr:cNvPr id="40" name="Graphic 2130">
            <a:extLst>
              <a:ext uri="{FF2B5EF4-FFF2-40B4-BE49-F238E27FC236}">
                <a16:creationId xmlns:a16="http://schemas.microsoft.com/office/drawing/2014/main" id="{00000000-0008-0000-1400-000028000000}"/>
              </a:ext>
            </a:extLst>
          </xdr:cNvPr>
          <xdr:cNvSpPr/>
        </xdr:nvSpPr>
        <xdr:spPr>
          <a:xfrm>
            <a:off x="2455545" y="1447800"/>
            <a:ext cx="95250" cy="90805"/>
          </a:xfrm>
          <a:custGeom>
            <a:avLst/>
            <a:gdLst/>
            <a:ahLst/>
            <a:cxnLst/>
            <a:rect l="l" t="t" r="r" b="b"/>
            <a:pathLst>
              <a:path w="95250" h="90805">
                <a:moveTo>
                  <a:pt x="47625" y="0"/>
                </a:moveTo>
                <a:lnTo>
                  <a:pt x="29092" y="3565"/>
                </a:lnTo>
                <a:lnTo>
                  <a:pt x="13954" y="13287"/>
                </a:lnTo>
                <a:lnTo>
                  <a:pt x="3744" y="27699"/>
                </a:lnTo>
                <a:lnTo>
                  <a:pt x="0" y="45339"/>
                </a:lnTo>
                <a:lnTo>
                  <a:pt x="3744" y="63051"/>
                </a:lnTo>
                <a:lnTo>
                  <a:pt x="13954" y="77501"/>
                </a:lnTo>
                <a:lnTo>
                  <a:pt x="29092" y="87237"/>
                </a:lnTo>
                <a:lnTo>
                  <a:pt x="47625" y="90805"/>
                </a:lnTo>
                <a:lnTo>
                  <a:pt x="66157" y="87237"/>
                </a:lnTo>
                <a:lnTo>
                  <a:pt x="81295" y="77501"/>
                </a:lnTo>
                <a:lnTo>
                  <a:pt x="91505" y="63051"/>
                </a:lnTo>
                <a:lnTo>
                  <a:pt x="95250" y="45339"/>
                </a:lnTo>
                <a:lnTo>
                  <a:pt x="91505" y="27699"/>
                </a:lnTo>
                <a:lnTo>
                  <a:pt x="81295" y="13287"/>
                </a:lnTo>
                <a:lnTo>
                  <a:pt x="66157" y="3565"/>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41" name="Graphic 2131">
            <a:extLst>
              <a:ext uri="{FF2B5EF4-FFF2-40B4-BE49-F238E27FC236}">
                <a16:creationId xmlns:a16="http://schemas.microsoft.com/office/drawing/2014/main" id="{00000000-0008-0000-1400-000029000000}"/>
              </a:ext>
            </a:extLst>
          </xdr:cNvPr>
          <xdr:cNvSpPr/>
        </xdr:nvSpPr>
        <xdr:spPr>
          <a:xfrm>
            <a:off x="2322195" y="1567180"/>
            <a:ext cx="400050" cy="290830"/>
          </a:xfrm>
          <a:custGeom>
            <a:avLst/>
            <a:gdLst/>
            <a:ahLst/>
            <a:cxnLst/>
            <a:rect l="l" t="t" r="r" b="b"/>
            <a:pathLst>
              <a:path w="400050" h="290830">
                <a:moveTo>
                  <a:pt x="400050" y="0"/>
                </a:moveTo>
                <a:lnTo>
                  <a:pt x="0" y="0"/>
                </a:lnTo>
                <a:lnTo>
                  <a:pt x="0" y="290829"/>
                </a:lnTo>
                <a:lnTo>
                  <a:pt x="400050" y="290829"/>
                </a:lnTo>
                <a:lnTo>
                  <a:pt x="4000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2" name="Graphic 2132">
            <a:extLst>
              <a:ext uri="{FF2B5EF4-FFF2-40B4-BE49-F238E27FC236}">
                <a16:creationId xmlns:a16="http://schemas.microsoft.com/office/drawing/2014/main" id="{00000000-0008-0000-1400-00002A000000}"/>
              </a:ext>
            </a:extLst>
          </xdr:cNvPr>
          <xdr:cNvSpPr/>
        </xdr:nvSpPr>
        <xdr:spPr>
          <a:xfrm>
            <a:off x="64770" y="1895474"/>
            <a:ext cx="6010275" cy="76835"/>
          </a:xfrm>
          <a:custGeom>
            <a:avLst/>
            <a:gdLst/>
            <a:ahLst/>
            <a:cxnLst/>
            <a:rect l="l" t="t" r="r" b="b"/>
            <a:pathLst>
              <a:path w="6010275" h="76835">
                <a:moveTo>
                  <a:pt x="2447925" y="38100"/>
                </a:moveTo>
                <a:lnTo>
                  <a:pt x="2435225" y="31750"/>
                </a:lnTo>
                <a:lnTo>
                  <a:pt x="2371725" y="0"/>
                </a:lnTo>
                <a:lnTo>
                  <a:pt x="2371725" y="31750"/>
                </a:lnTo>
                <a:lnTo>
                  <a:pt x="76200" y="31750"/>
                </a:lnTo>
                <a:lnTo>
                  <a:pt x="76200" y="0"/>
                </a:lnTo>
                <a:lnTo>
                  <a:pt x="0" y="38100"/>
                </a:lnTo>
                <a:lnTo>
                  <a:pt x="76200" y="76200"/>
                </a:lnTo>
                <a:lnTo>
                  <a:pt x="76200" y="44450"/>
                </a:lnTo>
                <a:lnTo>
                  <a:pt x="2371725" y="44450"/>
                </a:lnTo>
                <a:lnTo>
                  <a:pt x="2371725" y="76200"/>
                </a:lnTo>
                <a:lnTo>
                  <a:pt x="2435225" y="44450"/>
                </a:lnTo>
                <a:lnTo>
                  <a:pt x="2447925" y="38100"/>
                </a:lnTo>
                <a:close/>
              </a:path>
              <a:path w="6010275" h="76835">
                <a:moveTo>
                  <a:pt x="6010275" y="38735"/>
                </a:moveTo>
                <a:lnTo>
                  <a:pt x="5934075" y="635"/>
                </a:lnTo>
                <a:lnTo>
                  <a:pt x="5934075" y="32385"/>
                </a:lnTo>
                <a:lnTo>
                  <a:pt x="2990850" y="31762"/>
                </a:lnTo>
                <a:lnTo>
                  <a:pt x="2990850" y="0"/>
                </a:lnTo>
                <a:lnTo>
                  <a:pt x="2914650" y="38100"/>
                </a:lnTo>
                <a:lnTo>
                  <a:pt x="2990850" y="76200"/>
                </a:lnTo>
                <a:lnTo>
                  <a:pt x="2990850" y="44462"/>
                </a:lnTo>
                <a:lnTo>
                  <a:pt x="5934075" y="45085"/>
                </a:lnTo>
                <a:lnTo>
                  <a:pt x="5934075" y="76835"/>
                </a:lnTo>
                <a:lnTo>
                  <a:pt x="5997575" y="45085"/>
                </a:lnTo>
                <a:lnTo>
                  <a:pt x="6010275" y="38735"/>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43" name="Graphic 2133">
            <a:extLst>
              <a:ext uri="{FF2B5EF4-FFF2-40B4-BE49-F238E27FC236}">
                <a16:creationId xmlns:a16="http://schemas.microsoft.com/office/drawing/2014/main" id="{00000000-0008-0000-1400-00002B000000}"/>
              </a:ext>
            </a:extLst>
          </xdr:cNvPr>
          <xdr:cNvSpPr/>
        </xdr:nvSpPr>
        <xdr:spPr>
          <a:xfrm>
            <a:off x="2979420" y="0"/>
            <a:ext cx="1270" cy="2209800"/>
          </a:xfrm>
          <a:custGeom>
            <a:avLst/>
            <a:gdLst/>
            <a:ahLst/>
            <a:cxnLst/>
            <a:rect l="l" t="t" r="r" b="b"/>
            <a:pathLst>
              <a:path h="2209800">
                <a:moveTo>
                  <a:pt x="0" y="0"/>
                </a:moveTo>
                <a:lnTo>
                  <a:pt x="0" y="220980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44" name="Graphic 2134">
            <a:extLst>
              <a:ext uri="{FF2B5EF4-FFF2-40B4-BE49-F238E27FC236}">
                <a16:creationId xmlns:a16="http://schemas.microsoft.com/office/drawing/2014/main" id="{00000000-0008-0000-1400-00002C000000}"/>
              </a:ext>
            </a:extLst>
          </xdr:cNvPr>
          <xdr:cNvSpPr/>
        </xdr:nvSpPr>
        <xdr:spPr>
          <a:xfrm>
            <a:off x="2512695" y="1895475"/>
            <a:ext cx="466725" cy="76200"/>
          </a:xfrm>
          <a:custGeom>
            <a:avLst/>
            <a:gdLst/>
            <a:ahLst/>
            <a:cxnLst/>
            <a:rect l="l" t="t" r="r" b="b"/>
            <a:pathLst>
              <a:path w="466725" h="76200">
                <a:moveTo>
                  <a:pt x="76200" y="0"/>
                </a:moveTo>
                <a:lnTo>
                  <a:pt x="0" y="38100"/>
                </a:lnTo>
                <a:lnTo>
                  <a:pt x="76200" y="76200"/>
                </a:lnTo>
                <a:lnTo>
                  <a:pt x="76200" y="44450"/>
                </a:lnTo>
                <a:lnTo>
                  <a:pt x="63500" y="44450"/>
                </a:lnTo>
                <a:lnTo>
                  <a:pt x="63500" y="31750"/>
                </a:lnTo>
                <a:lnTo>
                  <a:pt x="76200" y="31750"/>
                </a:lnTo>
                <a:lnTo>
                  <a:pt x="76200" y="0"/>
                </a:lnTo>
                <a:close/>
              </a:path>
              <a:path w="466725" h="76200">
                <a:moveTo>
                  <a:pt x="390525" y="0"/>
                </a:moveTo>
                <a:lnTo>
                  <a:pt x="390525" y="76200"/>
                </a:lnTo>
                <a:lnTo>
                  <a:pt x="454025" y="44450"/>
                </a:lnTo>
                <a:lnTo>
                  <a:pt x="403225" y="44450"/>
                </a:lnTo>
                <a:lnTo>
                  <a:pt x="403225" y="31750"/>
                </a:lnTo>
                <a:lnTo>
                  <a:pt x="454025" y="31750"/>
                </a:lnTo>
                <a:lnTo>
                  <a:pt x="390525" y="0"/>
                </a:lnTo>
                <a:close/>
              </a:path>
              <a:path w="466725" h="76200">
                <a:moveTo>
                  <a:pt x="76200" y="31750"/>
                </a:moveTo>
                <a:lnTo>
                  <a:pt x="63500" y="31750"/>
                </a:lnTo>
                <a:lnTo>
                  <a:pt x="63500" y="44450"/>
                </a:lnTo>
                <a:lnTo>
                  <a:pt x="76200" y="44450"/>
                </a:lnTo>
                <a:lnTo>
                  <a:pt x="76200" y="31750"/>
                </a:lnTo>
                <a:close/>
              </a:path>
              <a:path w="466725" h="76200">
                <a:moveTo>
                  <a:pt x="390525" y="31750"/>
                </a:moveTo>
                <a:lnTo>
                  <a:pt x="76200" y="31750"/>
                </a:lnTo>
                <a:lnTo>
                  <a:pt x="76200" y="44450"/>
                </a:lnTo>
                <a:lnTo>
                  <a:pt x="390525" y="44450"/>
                </a:lnTo>
                <a:lnTo>
                  <a:pt x="390525" y="31750"/>
                </a:lnTo>
                <a:close/>
              </a:path>
              <a:path w="466725" h="76200">
                <a:moveTo>
                  <a:pt x="454025" y="31750"/>
                </a:moveTo>
                <a:lnTo>
                  <a:pt x="403225" y="31750"/>
                </a:lnTo>
                <a:lnTo>
                  <a:pt x="403225" y="44450"/>
                </a:lnTo>
                <a:lnTo>
                  <a:pt x="454025" y="44450"/>
                </a:lnTo>
                <a:lnTo>
                  <a:pt x="466725" y="38100"/>
                </a:lnTo>
                <a:lnTo>
                  <a:pt x="454025"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45" name="Graphic 2135">
            <a:extLst>
              <a:ext uri="{FF2B5EF4-FFF2-40B4-BE49-F238E27FC236}">
                <a16:creationId xmlns:a16="http://schemas.microsoft.com/office/drawing/2014/main" id="{00000000-0008-0000-1400-00002D000000}"/>
              </a:ext>
            </a:extLst>
          </xdr:cNvPr>
          <xdr:cNvSpPr/>
        </xdr:nvSpPr>
        <xdr:spPr>
          <a:xfrm>
            <a:off x="2512695" y="1538605"/>
            <a:ext cx="1270" cy="671195"/>
          </a:xfrm>
          <a:custGeom>
            <a:avLst/>
            <a:gdLst/>
            <a:ahLst/>
            <a:cxnLst/>
            <a:rect l="l" t="t" r="r" b="b"/>
            <a:pathLst>
              <a:path h="671195">
                <a:moveTo>
                  <a:pt x="0" y="0"/>
                </a:moveTo>
                <a:lnTo>
                  <a:pt x="0" y="671194"/>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46" name="Graphic 2136">
            <a:extLst>
              <a:ext uri="{FF2B5EF4-FFF2-40B4-BE49-F238E27FC236}">
                <a16:creationId xmlns:a16="http://schemas.microsoft.com/office/drawing/2014/main" id="{00000000-0008-0000-1400-00002E000000}"/>
              </a:ext>
            </a:extLst>
          </xdr:cNvPr>
          <xdr:cNvSpPr/>
        </xdr:nvSpPr>
        <xdr:spPr>
          <a:xfrm>
            <a:off x="1064895" y="1790699"/>
            <a:ext cx="3419475" cy="285750"/>
          </a:xfrm>
          <a:custGeom>
            <a:avLst/>
            <a:gdLst/>
            <a:ahLst/>
            <a:cxnLst/>
            <a:rect l="l" t="t" r="r" b="b"/>
            <a:pathLst>
              <a:path w="3419475" h="285750">
                <a:moveTo>
                  <a:pt x="457200" y="9525"/>
                </a:moveTo>
                <a:lnTo>
                  <a:pt x="0" y="9525"/>
                </a:lnTo>
                <a:lnTo>
                  <a:pt x="0" y="285750"/>
                </a:lnTo>
                <a:lnTo>
                  <a:pt x="457200" y="285750"/>
                </a:lnTo>
                <a:lnTo>
                  <a:pt x="457200" y="9525"/>
                </a:lnTo>
                <a:close/>
              </a:path>
              <a:path w="3419475" h="285750">
                <a:moveTo>
                  <a:pt x="3419475" y="0"/>
                </a:moveTo>
                <a:lnTo>
                  <a:pt x="2962275" y="0"/>
                </a:lnTo>
                <a:lnTo>
                  <a:pt x="2962275" y="276225"/>
                </a:lnTo>
                <a:lnTo>
                  <a:pt x="3419475" y="276225"/>
                </a:lnTo>
                <a:lnTo>
                  <a:pt x="34194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7" name="Textbox 2137">
            <a:extLst>
              <a:ext uri="{FF2B5EF4-FFF2-40B4-BE49-F238E27FC236}">
                <a16:creationId xmlns:a16="http://schemas.microsoft.com/office/drawing/2014/main" id="{00000000-0008-0000-1400-00002F000000}"/>
              </a:ext>
            </a:extLst>
          </xdr:cNvPr>
          <xdr:cNvSpPr txBox="1"/>
        </xdr:nvSpPr>
        <xdr:spPr>
          <a:xfrm>
            <a:off x="2414270" y="1641601"/>
            <a:ext cx="151765"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CF</a:t>
            </a:r>
            <a:endParaRPr lang="en-US" sz="1100">
              <a:effectLst/>
              <a:latin typeface="Carlito"/>
              <a:ea typeface="Carlito"/>
              <a:cs typeface="Carlito"/>
            </a:endParaRPr>
          </a:p>
        </xdr:txBody>
      </xdr:sp>
      <xdr:sp macro="" textlink="">
        <xdr:nvSpPr>
          <xdr:cNvPr id="48" name="Textbox 2138">
            <a:extLst>
              <a:ext uri="{FF2B5EF4-FFF2-40B4-BE49-F238E27FC236}">
                <a16:creationId xmlns:a16="http://schemas.microsoft.com/office/drawing/2014/main" id="{00000000-0008-0000-1400-000030000000}"/>
              </a:ext>
            </a:extLst>
          </xdr:cNvPr>
          <xdr:cNvSpPr txBox="1"/>
        </xdr:nvSpPr>
        <xdr:spPr>
          <a:xfrm>
            <a:off x="1156588" y="1874773"/>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60m</a:t>
            </a:r>
            <a:endParaRPr lang="en-US" sz="1100">
              <a:effectLst/>
              <a:latin typeface="Carlito"/>
              <a:ea typeface="Carlito"/>
              <a:cs typeface="Carlito"/>
            </a:endParaRPr>
          </a:p>
        </xdr:txBody>
      </xdr:sp>
      <xdr:sp macro="" textlink="">
        <xdr:nvSpPr>
          <xdr:cNvPr id="49" name="Textbox 2139">
            <a:extLst>
              <a:ext uri="{FF2B5EF4-FFF2-40B4-BE49-F238E27FC236}">
                <a16:creationId xmlns:a16="http://schemas.microsoft.com/office/drawing/2014/main" id="{00000000-0008-0000-1400-000031000000}"/>
              </a:ext>
            </a:extLst>
          </xdr:cNvPr>
          <xdr:cNvSpPr txBox="1"/>
        </xdr:nvSpPr>
        <xdr:spPr>
          <a:xfrm>
            <a:off x="2642870" y="1950973"/>
            <a:ext cx="197485"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3m</a:t>
            </a:r>
            <a:endParaRPr lang="en-US" sz="1100">
              <a:effectLst/>
              <a:latin typeface="Carlito"/>
              <a:ea typeface="Carlito"/>
              <a:cs typeface="Carlito"/>
            </a:endParaRPr>
          </a:p>
        </xdr:txBody>
      </xdr:sp>
      <xdr:sp macro="" textlink="">
        <xdr:nvSpPr>
          <xdr:cNvPr id="50" name="Textbox 2140">
            <a:extLst>
              <a:ext uri="{FF2B5EF4-FFF2-40B4-BE49-F238E27FC236}">
                <a16:creationId xmlns:a16="http://schemas.microsoft.com/office/drawing/2014/main" id="{00000000-0008-0000-1400-000032000000}"/>
              </a:ext>
            </a:extLst>
          </xdr:cNvPr>
          <xdr:cNvSpPr txBox="1"/>
        </xdr:nvSpPr>
        <xdr:spPr>
          <a:xfrm>
            <a:off x="4119879" y="1865629"/>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63m</a:t>
            </a:r>
            <a:endParaRPr lang="en-US" sz="1100">
              <a:effectLst/>
              <a:latin typeface="Carlito"/>
              <a:ea typeface="Carlito"/>
              <a:cs typeface="Carlito"/>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196215</xdr:colOff>
      <xdr:row>1</xdr:row>
      <xdr:rowOff>13335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500-000002000000}"/>
            </a:ext>
            <a:ext uri="{C183D7F6-B498-43B3-948B-1728B52AA6E4}">
              <adec:decorative xmlns:adec="http://schemas.microsoft.com/office/drawing/2017/decorative" val="1"/>
            </a:ext>
          </a:extLst>
        </xdr:cNvPr>
        <xdr:cNvSpPr/>
      </xdr:nvSpPr>
      <xdr:spPr>
        <a:xfrm>
          <a:off x="0" y="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9</xdr:col>
      <xdr:colOff>22860</xdr:colOff>
      <xdr:row>40</xdr:row>
      <xdr:rowOff>114300</xdr:rowOff>
    </xdr:from>
    <xdr:to>
      <xdr:col>19</xdr:col>
      <xdr:colOff>22098</xdr:colOff>
      <xdr:row>52</xdr:row>
      <xdr:rowOff>12191</xdr:rowOff>
    </xdr:to>
    <xdr:grpSp>
      <xdr:nvGrpSpPr>
        <xdr:cNvPr id="22" name="Group 21">
          <a:extLst>
            <a:ext uri="{FF2B5EF4-FFF2-40B4-BE49-F238E27FC236}">
              <a16:creationId xmlns:a16="http://schemas.microsoft.com/office/drawing/2014/main" id="{00000000-0008-0000-1500-000016000000}"/>
            </a:ext>
          </a:extLst>
        </xdr:cNvPr>
        <xdr:cNvGrpSpPr>
          <a:grpSpLocks/>
        </xdr:cNvGrpSpPr>
      </xdr:nvGrpSpPr>
      <xdr:grpSpPr>
        <a:xfrm>
          <a:off x="4351020" y="7475220"/>
          <a:ext cx="6095238" cy="2092451"/>
          <a:chOff x="0" y="0"/>
          <a:chExt cx="6095238" cy="2153411"/>
        </a:xfrm>
      </xdr:grpSpPr>
      <xdr:pic>
        <xdr:nvPicPr>
          <xdr:cNvPr id="23" name="Image 2297">
            <a:extLst>
              <a:ext uri="{FF2B5EF4-FFF2-40B4-BE49-F238E27FC236}">
                <a16:creationId xmlns:a16="http://schemas.microsoft.com/office/drawing/2014/main" id="{00000000-0008-0000-1500-000017000000}"/>
              </a:ext>
            </a:extLst>
          </xdr:cNvPr>
          <xdr:cNvPicPr/>
        </xdr:nvPicPr>
        <xdr:blipFill>
          <a:blip xmlns:r="http://schemas.openxmlformats.org/officeDocument/2006/relationships" r:embed="rId2" cstate="print"/>
          <a:stretch>
            <a:fillRect/>
          </a:stretch>
        </xdr:blipFill>
        <xdr:spPr>
          <a:xfrm>
            <a:off x="0" y="0"/>
            <a:ext cx="6095238" cy="1533283"/>
          </a:xfrm>
          <a:prstGeom prst="rect">
            <a:avLst/>
          </a:prstGeom>
        </xdr:spPr>
      </xdr:pic>
      <xdr:sp macro="" textlink="">
        <xdr:nvSpPr>
          <xdr:cNvPr id="24" name="Graphic 2298">
            <a:extLst>
              <a:ext uri="{FF2B5EF4-FFF2-40B4-BE49-F238E27FC236}">
                <a16:creationId xmlns:a16="http://schemas.microsoft.com/office/drawing/2014/main" id="{00000000-0008-0000-1500-000018000000}"/>
              </a:ext>
            </a:extLst>
          </xdr:cNvPr>
          <xdr:cNvSpPr/>
        </xdr:nvSpPr>
        <xdr:spPr>
          <a:xfrm>
            <a:off x="2979420" y="48386"/>
            <a:ext cx="1270" cy="1866900"/>
          </a:xfrm>
          <a:custGeom>
            <a:avLst/>
            <a:gdLst/>
            <a:ahLst/>
            <a:cxnLst/>
            <a:rect l="l" t="t" r="r" b="b"/>
            <a:pathLst>
              <a:path h="1866900">
                <a:moveTo>
                  <a:pt x="0" y="0"/>
                </a:moveTo>
                <a:lnTo>
                  <a:pt x="0" y="18669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25" name="Graphic 2299">
            <a:extLst>
              <a:ext uri="{FF2B5EF4-FFF2-40B4-BE49-F238E27FC236}">
                <a16:creationId xmlns:a16="http://schemas.microsoft.com/office/drawing/2014/main" id="{00000000-0008-0000-1500-000019000000}"/>
              </a:ext>
            </a:extLst>
          </xdr:cNvPr>
          <xdr:cNvSpPr/>
        </xdr:nvSpPr>
        <xdr:spPr>
          <a:xfrm>
            <a:off x="2201545" y="1278382"/>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6" name="Image 2300">
            <a:extLst>
              <a:ext uri="{FF2B5EF4-FFF2-40B4-BE49-F238E27FC236}">
                <a16:creationId xmlns:a16="http://schemas.microsoft.com/office/drawing/2014/main" id="{00000000-0008-0000-1500-00001A000000}"/>
              </a:ext>
            </a:extLst>
          </xdr:cNvPr>
          <xdr:cNvPicPr/>
        </xdr:nvPicPr>
        <xdr:blipFill>
          <a:blip xmlns:r="http://schemas.openxmlformats.org/officeDocument/2006/relationships" r:embed="rId3" cstate="print"/>
          <a:stretch>
            <a:fillRect/>
          </a:stretch>
        </xdr:blipFill>
        <xdr:spPr>
          <a:xfrm>
            <a:off x="2188845" y="1252982"/>
            <a:ext cx="95250" cy="90805"/>
          </a:xfrm>
          <a:prstGeom prst="rect">
            <a:avLst/>
          </a:prstGeom>
        </xdr:spPr>
      </xdr:pic>
      <xdr:sp macro="" textlink="">
        <xdr:nvSpPr>
          <xdr:cNvPr id="27" name="Graphic 2301">
            <a:extLst>
              <a:ext uri="{FF2B5EF4-FFF2-40B4-BE49-F238E27FC236}">
                <a16:creationId xmlns:a16="http://schemas.microsoft.com/office/drawing/2014/main" id="{00000000-0008-0000-1500-00001B000000}"/>
              </a:ext>
            </a:extLst>
          </xdr:cNvPr>
          <xdr:cNvSpPr/>
        </xdr:nvSpPr>
        <xdr:spPr>
          <a:xfrm>
            <a:off x="2188845" y="1252982"/>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8" name="Graphic 2302">
            <a:extLst>
              <a:ext uri="{FF2B5EF4-FFF2-40B4-BE49-F238E27FC236}">
                <a16:creationId xmlns:a16="http://schemas.microsoft.com/office/drawing/2014/main" id="{00000000-0008-0000-1500-00001C000000}"/>
              </a:ext>
            </a:extLst>
          </xdr:cNvPr>
          <xdr:cNvSpPr/>
        </xdr:nvSpPr>
        <xdr:spPr>
          <a:xfrm>
            <a:off x="2236470" y="1305686"/>
            <a:ext cx="1270" cy="571500"/>
          </a:xfrm>
          <a:custGeom>
            <a:avLst/>
            <a:gdLst/>
            <a:ahLst/>
            <a:cxnLst/>
            <a:rect l="l" t="t" r="r" b="b"/>
            <a:pathLst>
              <a:path h="571500">
                <a:moveTo>
                  <a:pt x="0" y="0"/>
                </a:moveTo>
                <a:lnTo>
                  <a:pt x="0" y="5715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29" name="Graphic 2303">
            <a:extLst>
              <a:ext uri="{FF2B5EF4-FFF2-40B4-BE49-F238E27FC236}">
                <a16:creationId xmlns:a16="http://schemas.microsoft.com/office/drawing/2014/main" id="{00000000-0008-0000-1500-00001D000000}"/>
              </a:ext>
            </a:extLst>
          </xdr:cNvPr>
          <xdr:cNvSpPr/>
        </xdr:nvSpPr>
        <xdr:spPr>
          <a:xfrm>
            <a:off x="55244" y="1639061"/>
            <a:ext cx="2924175" cy="76200"/>
          </a:xfrm>
          <a:custGeom>
            <a:avLst/>
            <a:gdLst/>
            <a:ahLst/>
            <a:cxnLst/>
            <a:rect l="l" t="t" r="r" b="b"/>
            <a:pathLst>
              <a:path w="2924175" h="76200">
                <a:moveTo>
                  <a:pt x="76200" y="0"/>
                </a:moveTo>
                <a:lnTo>
                  <a:pt x="0" y="38099"/>
                </a:lnTo>
                <a:lnTo>
                  <a:pt x="76200" y="76199"/>
                </a:lnTo>
                <a:lnTo>
                  <a:pt x="76200" y="44449"/>
                </a:lnTo>
                <a:lnTo>
                  <a:pt x="63500" y="44449"/>
                </a:lnTo>
                <a:lnTo>
                  <a:pt x="63500" y="31749"/>
                </a:lnTo>
                <a:lnTo>
                  <a:pt x="76200" y="31749"/>
                </a:lnTo>
                <a:lnTo>
                  <a:pt x="76200" y="0"/>
                </a:lnTo>
                <a:close/>
              </a:path>
              <a:path w="2924175" h="76200">
                <a:moveTo>
                  <a:pt x="2847975" y="0"/>
                </a:moveTo>
                <a:lnTo>
                  <a:pt x="2847975" y="76199"/>
                </a:lnTo>
                <a:lnTo>
                  <a:pt x="2911475" y="44449"/>
                </a:lnTo>
                <a:lnTo>
                  <a:pt x="2860675" y="44449"/>
                </a:lnTo>
                <a:lnTo>
                  <a:pt x="2860675" y="31749"/>
                </a:lnTo>
                <a:lnTo>
                  <a:pt x="2911475" y="31749"/>
                </a:lnTo>
                <a:lnTo>
                  <a:pt x="2847975" y="0"/>
                </a:lnTo>
                <a:close/>
              </a:path>
              <a:path w="2924175" h="76200">
                <a:moveTo>
                  <a:pt x="76200" y="31749"/>
                </a:moveTo>
                <a:lnTo>
                  <a:pt x="63500" y="31749"/>
                </a:lnTo>
                <a:lnTo>
                  <a:pt x="63500" y="44449"/>
                </a:lnTo>
                <a:lnTo>
                  <a:pt x="76200" y="44449"/>
                </a:lnTo>
                <a:lnTo>
                  <a:pt x="76200" y="31749"/>
                </a:lnTo>
                <a:close/>
              </a:path>
              <a:path w="2924175" h="76200">
                <a:moveTo>
                  <a:pt x="2847975" y="31749"/>
                </a:moveTo>
                <a:lnTo>
                  <a:pt x="76200" y="31749"/>
                </a:lnTo>
                <a:lnTo>
                  <a:pt x="76200" y="44449"/>
                </a:lnTo>
                <a:lnTo>
                  <a:pt x="2847975" y="44449"/>
                </a:lnTo>
                <a:lnTo>
                  <a:pt x="2847975" y="31749"/>
                </a:lnTo>
                <a:close/>
              </a:path>
              <a:path w="2924175" h="76200">
                <a:moveTo>
                  <a:pt x="2911475" y="31749"/>
                </a:moveTo>
                <a:lnTo>
                  <a:pt x="2860675" y="31749"/>
                </a:lnTo>
                <a:lnTo>
                  <a:pt x="2860675" y="44449"/>
                </a:lnTo>
                <a:lnTo>
                  <a:pt x="2911475" y="44449"/>
                </a:lnTo>
                <a:lnTo>
                  <a:pt x="2924175" y="38099"/>
                </a:lnTo>
                <a:lnTo>
                  <a:pt x="2911475" y="31749"/>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30" name="Graphic 2304">
            <a:extLst>
              <a:ext uri="{FF2B5EF4-FFF2-40B4-BE49-F238E27FC236}">
                <a16:creationId xmlns:a16="http://schemas.microsoft.com/office/drawing/2014/main" id="{00000000-0008-0000-1500-00001E000000}"/>
              </a:ext>
            </a:extLst>
          </xdr:cNvPr>
          <xdr:cNvSpPr/>
        </xdr:nvSpPr>
        <xdr:spPr>
          <a:xfrm>
            <a:off x="1341119" y="1591436"/>
            <a:ext cx="485775" cy="238760"/>
          </a:xfrm>
          <a:custGeom>
            <a:avLst/>
            <a:gdLst/>
            <a:ahLst/>
            <a:cxnLst/>
            <a:rect l="l" t="t" r="r" b="b"/>
            <a:pathLst>
              <a:path w="485775" h="238760">
                <a:moveTo>
                  <a:pt x="485775" y="0"/>
                </a:moveTo>
                <a:lnTo>
                  <a:pt x="0" y="0"/>
                </a:lnTo>
                <a:lnTo>
                  <a:pt x="0" y="238760"/>
                </a:lnTo>
                <a:lnTo>
                  <a:pt x="485775" y="238760"/>
                </a:lnTo>
                <a:lnTo>
                  <a:pt x="4857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1" name="Graphic 2305">
            <a:extLst>
              <a:ext uri="{FF2B5EF4-FFF2-40B4-BE49-F238E27FC236}">
                <a16:creationId xmlns:a16="http://schemas.microsoft.com/office/drawing/2014/main" id="{00000000-0008-0000-1500-00001F000000}"/>
              </a:ext>
            </a:extLst>
          </xdr:cNvPr>
          <xdr:cNvSpPr/>
        </xdr:nvSpPr>
        <xdr:spPr>
          <a:xfrm>
            <a:off x="1144269" y="1331086"/>
            <a:ext cx="276225" cy="195580"/>
          </a:xfrm>
          <a:custGeom>
            <a:avLst/>
            <a:gdLst/>
            <a:ahLst/>
            <a:cxnLst/>
            <a:rect l="l" t="t" r="r" b="b"/>
            <a:pathLst>
              <a:path w="276225" h="195580">
                <a:moveTo>
                  <a:pt x="276225" y="0"/>
                </a:moveTo>
                <a:lnTo>
                  <a:pt x="0" y="0"/>
                </a:lnTo>
                <a:lnTo>
                  <a:pt x="0" y="195580"/>
                </a:lnTo>
                <a:lnTo>
                  <a:pt x="276225" y="195580"/>
                </a:lnTo>
                <a:lnTo>
                  <a:pt x="2762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32" name="Image 2306">
            <a:extLst>
              <a:ext uri="{FF2B5EF4-FFF2-40B4-BE49-F238E27FC236}">
                <a16:creationId xmlns:a16="http://schemas.microsoft.com/office/drawing/2014/main" id="{00000000-0008-0000-1500-000020000000}"/>
              </a:ext>
            </a:extLst>
          </xdr:cNvPr>
          <xdr:cNvPicPr/>
        </xdr:nvPicPr>
        <xdr:blipFill>
          <a:blip xmlns:r="http://schemas.openxmlformats.org/officeDocument/2006/relationships" r:embed="rId4" cstate="print"/>
          <a:stretch>
            <a:fillRect/>
          </a:stretch>
        </xdr:blipFill>
        <xdr:spPr>
          <a:xfrm>
            <a:off x="1131569" y="1305686"/>
            <a:ext cx="276225" cy="195580"/>
          </a:xfrm>
          <a:prstGeom prst="rect">
            <a:avLst/>
          </a:prstGeom>
        </xdr:spPr>
      </xdr:pic>
      <xdr:sp macro="" textlink="">
        <xdr:nvSpPr>
          <xdr:cNvPr id="33" name="Graphic 2307">
            <a:extLst>
              <a:ext uri="{FF2B5EF4-FFF2-40B4-BE49-F238E27FC236}">
                <a16:creationId xmlns:a16="http://schemas.microsoft.com/office/drawing/2014/main" id="{00000000-0008-0000-1500-000021000000}"/>
              </a:ext>
            </a:extLst>
          </xdr:cNvPr>
          <xdr:cNvSpPr/>
        </xdr:nvSpPr>
        <xdr:spPr>
          <a:xfrm>
            <a:off x="1131569" y="1305686"/>
            <a:ext cx="276225" cy="195580"/>
          </a:xfrm>
          <a:custGeom>
            <a:avLst/>
            <a:gdLst/>
            <a:ahLst/>
            <a:cxnLst/>
            <a:rect l="l" t="t" r="r" b="b"/>
            <a:pathLst>
              <a:path w="276225" h="195580">
                <a:moveTo>
                  <a:pt x="0" y="195580"/>
                </a:moveTo>
                <a:lnTo>
                  <a:pt x="276225" y="195580"/>
                </a:lnTo>
                <a:lnTo>
                  <a:pt x="276225" y="0"/>
                </a:lnTo>
                <a:lnTo>
                  <a:pt x="0" y="0"/>
                </a:lnTo>
                <a:lnTo>
                  <a:pt x="0" y="19558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34" name="Graphic 2308">
            <a:extLst>
              <a:ext uri="{FF2B5EF4-FFF2-40B4-BE49-F238E27FC236}">
                <a16:creationId xmlns:a16="http://schemas.microsoft.com/office/drawing/2014/main" id="{00000000-0008-0000-1500-000022000000}"/>
              </a:ext>
            </a:extLst>
          </xdr:cNvPr>
          <xdr:cNvSpPr/>
        </xdr:nvSpPr>
        <xdr:spPr>
          <a:xfrm>
            <a:off x="1249044" y="911986"/>
            <a:ext cx="152400" cy="352425"/>
          </a:xfrm>
          <a:custGeom>
            <a:avLst/>
            <a:gdLst/>
            <a:ahLst/>
            <a:cxnLst/>
            <a:rect l="l" t="t" r="r" b="b"/>
            <a:pathLst>
              <a:path w="152400" h="352425">
                <a:moveTo>
                  <a:pt x="114300" y="0"/>
                </a:moveTo>
                <a:lnTo>
                  <a:pt x="38100" y="0"/>
                </a:lnTo>
                <a:lnTo>
                  <a:pt x="38100" y="264287"/>
                </a:lnTo>
                <a:lnTo>
                  <a:pt x="0" y="264287"/>
                </a:lnTo>
                <a:lnTo>
                  <a:pt x="76200" y="352425"/>
                </a:lnTo>
                <a:lnTo>
                  <a:pt x="152400" y="264287"/>
                </a:lnTo>
                <a:lnTo>
                  <a:pt x="114300" y="264287"/>
                </a:lnTo>
                <a:lnTo>
                  <a:pt x="11430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35" name="Image 2309">
            <a:extLst>
              <a:ext uri="{FF2B5EF4-FFF2-40B4-BE49-F238E27FC236}">
                <a16:creationId xmlns:a16="http://schemas.microsoft.com/office/drawing/2014/main" id="{00000000-0008-0000-1500-000023000000}"/>
              </a:ext>
            </a:extLst>
          </xdr:cNvPr>
          <xdr:cNvPicPr/>
        </xdr:nvPicPr>
        <xdr:blipFill>
          <a:blip xmlns:r="http://schemas.openxmlformats.org/officeDocument/2006/relationships" r:embed="rId5" cstate="print"/>
          <a:stretch>
            <a:fillRect/>
          </a:stretch>
        </xdr:blipFill>
        <xdr:spPr>
          <a:xfrm>
            <a:off x="1236344" y="886586"/>
            <a:ext cx="152400" cy="352425"/>
          </a:xfrm>
          <a:prstGeom prst="rect">
            <a:avLst/>
          </a:prstGeom>
        </xdr:spPr>
      </xdr:pic>
      <xdr:sp macro="" textlink="">
        <xdr:nvSpPr>
          <xdr:cNvPr id="36" name="Graphic 2310">
            <a:extLst>
              <a:ext uri="{FF2B5EF4-FFF2-40B4-BE49-F238E27FC236}">
                <a16:creationId xmlns:a16="http://schemas.microsoft.com/office/drawing/2014/main" id="{00000000-0008-0000-1500-000024000000}"/>
              </a:ext>
            </a:extLst>
          </xdr:cNvPr>
          <xdr:cNvSpPr/>
        </xdr:nvSpPr>
        <xdr:spPr>
          <a:xfrm>
            <a:off x="1236344" y="886586"/>
            <a:ext cx="152400" cy="352425"/>
          </a:xfrm>
          <a:custGeom>
            <a:avLst/>
            <a:gdLst/>
            <a:ahLst/>
            <a:cxnLst/>
            <a:rect l="l" t="t" r="r" b="b"/>
            <a:pathLst>
              <a:path w="152400" h="352425">
                <a:moveTo>
                  <a:pt x="0" y="264287"/>
                </a:moveTo>
                <a:lnTo>
                  <a:pt x="38100" y="264287"/>
                </a:lnTo>
                <a:lnTo>
                  <a:pt x="38100" y="0"/>
                </a:lnTo>
                <a:lnTo>
                  <a:pt x="114300" y="0"/>
                </a:lnTo>
                <a:lnTo>
                  <a:pt x="114300" y="264287"/>
                </a:lnTo>
                <a:lnTo>
                  <a:pt x="152400" y="264287"/>
                </a:lnTo>
                <a:lnTo>
                  <a:pt x="76200" y="352425"/>
                </a:lnTo>
                <a:lnTo>
                  <a:pt x="0" y="264287"/>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37" name="Graphic 2311">
            <a:extLst>
              <a:ext uri="{FF2B5EF4-FFF2-40B4-BE49-F238E27FC236}">
                <a16:creationId xmlns:a16="http://schemas.microsoft.com/office/drawing/2014/main" id="{00000000-0008-0000-1500-000025000000}"/>
              </a:ext>
            </a:extLst>
          </xdr:cNvPr>
          <xdr:cNvSpPr/>
        </xdr:nvSpPr>
        <xdr:spPr>
          <a:xfrm>
            <a:off x="2236470" y="1792097"/>
            <a:ext cx="742950" cy="76200"/>
          </a:xfrm>
          <a:custGeom>
            <a:avLst/>
            <a:gdLst/>
            <a:ahLst/>
            <a:cxnLst/>
            <a:rect l="l" t="t" r="r" b="b"/>
            <a:pathLst>
              <a:path w="742950" h="76200">
                <a:moveTo>
                  <a:pt x="76200" y="0"/>
                </a:moveTo>
                <a:lnTo>
                  <a:pt x="0" y="38100"/>
                </a:lnTo>
                <a:lnTo>
                  <a:pt x="76200" y="76200"/>
                </a:lnTo>
                <a:lnTo>
                  <a:pt x="76200" y="44450"/>
                </a:lnTo>
                <a:lnTo>
                  <a:pt x="63500" y="44450"/>
                </a:lnTo>
                <a:lnTo>
                  <a:pt x="63500" y="31750"/>
                </a:lnTo>
                <a:lnTo>
                  <a:pt x="76200" y="31750"/>
                </a:lnTo>
                <a:lnTo>
                  <a:pt x="76200" y="0"/>
                </a:lnTo>
                <a:close/>
              </a:path>
              <a:path w="742950" h="76200">
                <a:moveTo>
                  <a:pt x="666750" y="0"/>
                </a:moveTo>
                <a:lnTo>
                  <a:pt x="666750" y="76200"/>
                </a:lnTo>
                <a:lnTo>
                  <a:pt x="730250" y="44450"/>
                </a:lnTo>
                <a:lnTo>
                  <a:pt x="679450" y="44450"/>
                </a:lnTo>
                <a:lnTo>
                  <a:pt x="679450" y="31750"/>
                </a:lnTo>
                <a:lnTo>
                  <a:pt x="730250" y="31750"/>
                </a:lnTo>
                <a:lnTo>
                  <a:pt x="666750" y="0"/>
                </a:lnTo>
                <a:close/>
              </a:path>
              <a:path w="742950" h="76200">
                <a:moveTo>
                  <a:pt x="76200" y="31750"/>
                </a:moveTo>
                <a:lnTo>
                  <a:pt x="63500" y="31750"/>
                </a:lnTo>
                <a:lnTo>
                  <a:pt x="63500" y="44450"/>
                </a:lnTo>
                <a:lnTo>
                  <a:pt x="76200" y="44450"/>
                </a:lnTo>
                <a:lnTo>
                  <a:pt x="76200" y="31750"/>
                </a:lnTo>
                <a:close/>
              </a:path>
              <a:path w="742950" h="76200">
                <a:moveTo>
                  <a:pt x="666750" y="31750"/>
                </a:moveTo>
                <a:lnTo>
                  <a:pt x="76200" y="31750"/>
                </a:lnTo>
                <a:lnTo>
                  <a:pt x="76200" y="44450"/>
                </a:lnTo>
                <a:lnTo>
                  <a:pt x="666750" y="44450"/>
                </a:lnTo>
                <a:lnTo>
                  <a:pt x="666750" y="31750"/>
                </a:lnTo>
                <a:close/>
              </a:path>
              <a:path w="742950" h="76200">
                <a:moveTo>
                  <a:pt x="730250" y="31750"/>
                </a:moveTo>
                <a:lnTo>
                  <a:pt x="679450" y="31750"/>
                </a:lnTo>
                <a:lnTo>
                  <a:pt x="679450" y="44450"/>
                </a:lnTo>
                <a:lnTo>
                  <a:pt x="730250" y="44450"/>
                </a:lnTo>
                <a:lnTo>
                  <a:pt x="742950" y="38100"/>
                </a:lnTo>
                <a:lnTo>
                  <a:pt x="730250"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38" name="Graphic 2312">
            <a:extLst>
              <a:ext uri="{FF2B5EF4-FFF2-40B4-BE49-F238E27FC236}">
                <a16:creationId xmlns:a16="http://schemas.microsoft.com/office/drawing/2014/main" id="{00000000-0008-0000-1500-000026000000}"/>
              </a:ext>
            </a:extLst>
          </xdr:cNvPr>
          <xdr:cNvSpPr/>
        </xdr:nvSpPr>
        <xdr:spPr>
          <a:xfrm>
            <a:off x="2436495" y="1743836"/>
            <a:ext cx="381000" cy="257175"/>
          </a:xfrm>
          <a:custGeom>
            <a:avLst/>
            <a:gdLst/>
            <a:ahLst/>
            <a:cxnLst/>
            <a:rect l="l" t="t" r="r" b="b"/>
            <a:pathLst>
              <a:path w="381000" h="257175">
                <a:moveTo>
                  <a:pt x="381000" y="0"/>
                </a:moveTo>
                <a:lnTo>
                  <a:pt x="0" y="0"/>
                </a:lnTo>
                <a:lnTo>
                  <a:pt x="0" y="257174"/>
                </a:lnTo>
                <a:lnTo>
                  <a:pt x="381000" y="257174"/>
                </a:lnTo>
                <a:lnTo>
                  <a:pt x="3810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9" name="Graphic 2313">
            <a:extLst>
              <a:ext uri="{FF2B5EF4-FFF2-40B4-BE49-F238E27FC236}">
                <a16:creationId xmlns:a16="http://schemas.microsoft.com/office/drawing/2014/main" id="{00000000-0008-0000-1500-000027000000}"/>
              </a:ext>
            </a:extLst>
          </xdr:cNvPr>
          <xdr:cNvSpPr/>
        </xdr:nvSpPr>
        <xdr:spPr>
          <a:xfrm>
            <a:off x="1293494" y="1934336"/>
            <a:ext cx="1685925" cy="76835"/>
          </a:xfrm>
          <a:custGeom>
            <a:avLst/>
            <a:gdLst/>
            <a:ahLst/>
            <a:cxnLst/>
            <a:rect l="l" t="t" r="r" b="b"/>
            <a:pathLst>
              <a:path w="1685925" h="76835">
                <a:moveTo>
                  <a:pt x="1609725" y="45079"/>
                </a:moveTo>
                <a:lnTo>
                  <a:pt x="1609725" y="76834"/>
                </a:lnTo>
                <a:lnTo>
                  <a:pt x="1673225" y="45084"/>
                </a:lnTo>
                <a:lnTo>
                  <a:pt x="1609725" y="45079"/>
                </a:lnTo>
                <a:close/>
              </a:path>
              <a:path w="1685925" h="76835">
                <a:moveTo>
                  <a:pt x="76200" y="0"/>
                </a:moveTo>
                <a:lnTo>
                  <a:pt x="0" y="38099"/>
                </a:lnTo>
                <a:lnTo>
                  <a:pt x="76200" y="76199"/>
                </a:lnTo>
                <a:lnTo>
                  <a:pt x="76200" y="44455"/>
                </a:lnTo>
                <a:lnTo>
                  <a:pt x="63500" y="44449"/>
                </a:lnTo>
                <a:lnTo>
                  <a:pt x="63500" y="31749"/>
                </a:lnTo>
                <a:lnTo>
                  <a:pt x="76200" y="31749"/>
                </a:lnTo>
                <a:lnTo>
                  <a:pt x="76200" y="0"/>
                </a:lnTo>
                <a:close/>
              </a:path>
              <a:path w="1685925" h="76835">
                <a:moveTo>
                  <a:pt x="1609725" y="32379"/>
                </a:moveTo>
                <a:lnTo>
                  <a:pt x="1609725" y="45079"/>
                </a:lnTo>
                <a:lnTo>
                  <a:pt x="1622425" y="45084"/>
                </a:lnTo>
                <a:lnTo>
                  <a:pt x="1622425" y="32384"/>
                </a:lnTo>
                <a:lnTo>
                  <a:pt x="1609725" y="32379"/>
                </a:lnTo>
                <a:close/>
              </a:path>
              <a:path w="1685925" h="76835">
                <a:moveTo>
                  <a:pt x="1609725" y="634"/>
                </a:moveTo>
                <a:lnTo>
                  <a:pt x="1609725" y="32379"/>
                </a:lnTo>
                <a:lnTo>
                  <a:pt x="1622425" y="32384"/>
                </a:lnTo>
                <a:lnTo>
                  <a:pt x="1622425" y="45084"/>
                </a:lnTo>
                <a:lnTo>
                  <a:pt x="1673235" y="45079"/>
                </a:lnTo>
                <a:lnTo>
                  <a:pt x="1685925" y="38734"/>
                </a:lnTo>
                <a:lnTo>
                  <a:pt x="1609725" y="634"/>
                </a:lnTo>
                <a:close/>
              </a:path>
              <a:path w="1685925" h="76835">
                <a:moveTo>
                  <a:pt x="76200" y="31755"/>
                </a:moveTo>
                <a:lnTo>
                  <a:pt x="76200" y="44455"/>
                </a:lnTo>
                <a:lnTo>
                  <a:pt x="1609725" y="45079"/>
                </a:lnTo>
                <a:lnTo>
                  <a:pt x="1609725" y="32379"/>
                </a:lnTo>
                <a:lnTo>
                  <a:pt x="76200" y="31755"/>
                </a:lnTo>
                <a:close/>
              </a:path>
              <a:path w="1685925" h="76835">
                <a:moveTo>
                  <a:pt x="63500" y="31749"/>
                </a:moveTo>
                <a:lnTo>
                  <a:pt x="63500" y="44449"/>
                </a:lnTo>
                <a:lnTo>
                  <a:pt x="76200" y="44455"/>
                </a:lnTo>
                <a:lnTo>
                  <a:pt x="76200" y="31755"/>
                </a:lnTo>
                <a:lnTo>
                  <a:pt x="63500" y="31749"/>
                </a:lnTo>
                <a:close/>
              </a:path>
              <a:path w="1685925" h="76835">
                <a:moveTo>
                  <a:pt x="76200" y="31749"/>
                </a:moveTo>
                <a:lnTo>
                  <a:pt x="63500" y="31749"/>
                </a:lnTo>
                <a:lnTo>
                  <a:pt x="76200" y="31755"/>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40" name="Graphic 2314">
            <a:extLst>
              <a:ext uri="{FF2B5EF4-FFF2-40B4-BE49-F238E27FC236}">
                <a16:creationId xmlns:a16="http://schemas.microsoft.com/office/drawing/2014/main" id="{00000000-0008-0000-1500-000028000000}"/>
              </a:ext>
            </a:extLst>
          </xdr:cNvPr>
          <xdr:cNvSpPr/>
        </xdr:nvSpPr>
        <xdr:spPr>
          <a:xfrm>
            <a:off x="1874520" y="1896236"/>
            <a:ext cx="457200" cy="257175"/>
          </a:xfrm>
          <a:custGeom>
            <a:avLst/>
            <a:gdLst/>
            <a:ahLst/>
            <a:cxnLst/>
            <a:rect l="l" t="t" r="r" b="b"/>
            <a:pathLst>
              <a:path w="457200" h="257175">
                <a:moveTo>
                  <a:pt x="457200" y="0"/>
                </a:moveTo>
                <a:lnTo>
                  <a:pt x="0" y="0"/>
                </a:lnTo>
                <a:lnTo>
                  <a:pt x="0" y="257174"/>
                </a:lnTo>
                <a:lnTo>
                  <a:pt x="457200" y="257174"/>
                </a:lnTo>
                <a:lnTo>
                  <a:pt x="4572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1" name="Graphic 2315">
            <a:extLst>
              <a:ext uri="{FF2B5EF4-FFF2-40B4-BE49-F238E27FC236}">
                <a16:creationId xmlns:a16="http://schemas.microsoft.com/office/drawing/2014/main" id="{00000000-0008-0000-1500-000029000000}"/>
              </a:ext>
            </a:extLst>
          </xdr:cNvPr>
          <xdr:cNvSpPr/>
        </xdr:nvSpPr>
        <xdr:spPr>
          <a:xfrm>
            <a:off x="1283969" y="1429511"/>
            <a:ext cx="1270" cy="571500"/>
          </a:xfrm>
          <a:custGeom>
            <a:avLst/>
            <a:gdLst/>
            <a:ahLst/>
            <a:cxnLst/>
            <a:rect l="l" t="t" r="r" b="b"/>
            <a:pathLst>
              <a:path h="571500">
                <a:moveTo>
                  <a:pt x="0" y="0"/>
                </a:moveTo>
                <a:lnTo>
                  <a:pt x="0" y="571499"/>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42" name="Textbox 2316">
            <a:extLst>
              <a:ext uri="{FF2B5EF4-FFF2-40B4-BE49-F238E27FC236}">
                <a16:creationId xmlns:a16="http://schemas.microsoft.com/office/drawing/2014/main" id="{00000000-0008-0000-1500-00002A000000}"/>
              </a:ext>
            </a:extLst>
          </xdr:cNvPr>
          <xdr:cNvSpPr txBox="1"/>
        </xdr:nvSpPr>
        <xdr:spPr>
          <a:xfrm>
            <a:off x="1432433" y="1665223"/>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42m</a:t>
            </a:r>
            <a:endParaRPr lang="en-US" sz="1100">
              <a:effectLst/>
              <a:latin typeface="Carlito"/>
              <a:ea typeface="Carlito"/>
              <a:cs typeface="Carlito"/>
            </a:endParaRPr>
          </a:p>
        </xdr:txBody>
      </xdr:sp>
      <xdr:sp macro="" textlink="">
        <xdr:nvSpPr>
          <xdr:cNvPr id="43" name="Textbox 2317">
            <a:extLst>
              <a:ext uri="{FF2B5EF4-FFF2-40B4-BE49-F238E27FC236}">
                <a16:creationId xmlns:a16="http://schemas.microsoft.com/office/drawing/2014/main" id="{00000000-0008-0000-1500-00002B000000}"/>
              </a:ext>
            </a:extLst>
          </xdr:cNvPr>
          <xdr:cNvSpPr txBox="1"/>
        </xdr:nvSpPr>
        <xdr:spPr>
          <a:xfrm>
            <a:off x="2528570" y="1817623"/>
            <a:ext cx="197485"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1m</a:t>
            </a:r>
            <a:endParaRPr lang="en-US" sz="1100">
              <a:effectLst/>
              <a:latin typeface="Carlito"/>
              <a:ea typeface="Carlito"/>
              <a:cs typeface="Carlito"/>
            </a:endParaRPr>
          </a:p>
        </xdr:txBody>
      </xdr:sp>
      <xdr:sp macro="" textlink="">
        <xdr:nvSpPr>
          <xdr:cNvPr id="44" name="Textbox 2318">
            <a:extLst>
              <a:ext uri="{FF2B5EF4-FFF2-40B4-BE49-F238E27FC236}">
                <a16:creationId xmlns:a16="http://schemas.microsoft.com/office/drawing/2014/main" id="{00000000-0008-0000-1500-00002C000000}"/>
              </a:ext>
            </a:extLst>
          </xdr:cNvPr>
          <xdr:cNvSpPr txBox="1"/>
        </xdr:nvSpPr>
        <xdr:spPr>
          <a:xfrm>
            <a:off x="1966214" y="1970023"/>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30m</a:t>
            </a:r>
            <a:endParaRPr lang="en-US" sz="1100">
              <a:effectLst/>
              <a:latin typeface="Carlito"/>
              <a:ea typeface="Carlito"/>
              <a:cs typeface="Carlito"/>
            </a:endParaRPr>
          </a:p>
        </xdr:txBody>
      </xdr:sp>
      <xdr:sp macro="" textlink="">
        <xdr:nvSpPr>
          <xdr:cNvPr id="45" name="Textbox 2319">
            <a:extLst>
              <a:ext uri="{FF2B5EF4-FFF2-40B4-BE49-F238E27FC236}">
                <a16:creationId xmlns:a16="http://schemas.microsoft.com/office/drawing/2014/main" id="{00000000-0008-0000-1500-00002D000000}"/>
              </a:ext>
            </a:extLst>
          </xdr:cNvPr>
          <xdr:cNvSpPr txBox="1"/>
        </xdr:nvSpPr>
        <xdr:spPr>
          <a:xfrm>
            <a:off x="1455419" y="1252982"/>
            <a:ext cx="228600" cy="257175"/>
          </a:xfrm>
          <a:prstGeom prst="rect">
            <a:avLst/>
          </a:prstGeom>
          <a:solidFill>
            <a:srgbClr val="FFFFFF"/>
          </a:solidFill>
        </xdr:spPr>
        <xdr:txBody>
          <a:bodyPr wrap="square" lIns="0" tIns="0" rIns="0" bIns="0" rtlCol="0">
            <a:noAutofit/>
          </a:bodyPr>
          <a:lstStyle/>
          <a:p>
            <a:pPr marL="90805">
              <a:spcBef>
                <a:spcPts val="360"/>
              </a:spcBef>
              <a:spcAft>
                <a:spcPts val="0"/>
              </a:spcAft>
            </a:pPr>
            <a:r>
              <a:rPr lang="en-US" sz="1100"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46" name="Textbox 2320">
            <a:extLst>
              <a:ext uri="{FF2B5EF4-FFF2-40B4-BE49-F238E27FC236}">
                <a16:creationId xmlns:a16="http://schemas.microsoft.com/office/drawing/2014/main" id="{00000000-0008-0000-1500-00002E000000}"/>
              </a:ext>
            </a:extLst>
          </xdr:cNvPr>
          <xdr:cNvSpPr txBox="1"/>
        </xdr:nvSpPr>
        <xdr:spPr>
          <a:xfrm>
            <a:off x="2293620" y="1162811"/>
            <a:ext cx="400050" cy="290830"/>
          </a:xfrm>
          <a:prstGeom prst="rect">
            <a:avLst/>
          </a:prstGeom>
          <a:solidFill>
            <a:srgbClr val="FFFFFF"/>
          </a:solidFill>
        </xdr:spPr>
        <xdr:txBody>
          <a:bodyPr wrap="square" lIns="0" tIns="0" rIns="0" bIns="0" rtlCol="0">
            <a:noAutofit/>
          </a:bodyPr>
          <a:lstStyle/>
          <a:p>
            <a:pPr marL="91440">
              <a:spcBef>
                <a:spcPts val="365"/>
              </a:spcBef>
              <a:spcAft>
                <a:spcPts val="0"/>
              </a:spcAft>
            </a:pPr>
            <a:r>
              <a:rPr lang="en-US" sz="1100" spc="-25">
                <a:solidFill>
                  <a:srgbClr val="FF0000"/>
                </a:solidFill>
                <a:effectLst/>
                <a:latin typeface="Carlito"/>
                <a:ea typeface="Carlito"/>
                <a:cs typeface="Carlito"/>
              </a:rPr>
              <a:t>CF</a:t>
            </a:r>
            <a:endParaRPr lang="en-US" sz="1100">
              <a:effectLst/>
              <a:latin typeface="Carlito"/>
              <a:ea typeface="Carlito"/>
              <a:cs typeface="Carlito"/>
            </a:endParaRPr>
          </a:p>
        </xdr:txBody>
      </xdr:sp>
    </xdr:grpSp>
    <xdr:clientData/>
  </xdr:twoCellAnchor>
  <xdr:twoCellAnchor>
    <xdr:from>
      <xdr:col>12</xdr:col>
      <xdr:colOff>121920</xdr:colOff>
      <xdr:row>11</xdr:row>
      <xdr:rowOff>160020</xdr:rowOff>
    </xdr:from>
    <xdr:to>
      <xdr:col>22</xdr:col>
      <xdr:colOff>293370</xdr:colOff>
      <xdr:row>24</xdr:row>
      <xdr:rowOff>12191</xdr:rowOff>
    </xdr:to>
    <xdr:grpSp>
      <xdr:nvGrpSpPr>
        <xdr:cNvPr id="47" name="Group 46">
          <a:extLst>
            <a:ext uri="{FF2B5EF4-FFF2-40B4-BE49-F238E27FC236}">
              <a16:creationId xmlns:a16="http://schemas.microsoft.com/office/drawing/2014/main" id="{00000000-0008-0000-1500-00002F000000}"/>
            </a:ext>
          </a:extLst>
        </xdr:cNvPr>
        <xdr:cNvGrpSpPr>
          <a:grpSpLocks/>
        </xdr:cNvGrpSpPr>
      </xdr:nvGrpSpPr>
      <xdr:grpSpPr>
        <a:xfrm>
          <a:off x="6278880" y="2217420"/>
          <a:ext cx="6267450" cy="2229611"/>
          <a:chOff x="0" y="0"/>
          <a:chExt cx="6267450" cy="2229611"/>
        </a:xfrm>
      </xdr:grpSpPr>
      <xdr:pic>
        <xdr:nvPicPr>
          <xdr:cNvPr id="48" name="Image 2410">
            <a:extLst>
              <a:ext uri="{FF2B5EF4-FFF2-40B4-BE49-F238E27FC236}">
                <a16:creationId xmlns:a16="http://schemas.microsoft.com/office/drawing/2014/main" id="{00000000-0008-0000-1500-000030000000}"/>
              </a:ext>
            </a:extLst>
          </xdr:cNvPr>
          <xdr:cNvPicPr/>
        </xdr:nvPicPr>
        <xdr:blipFill>
          <a:blip xmlns:r="http://schemas.openxmlformats.org/officeDocument/2006/relationships" r:embed="rId2" cstate="print"/>
          <a:stretch>
            <a:fillRect/>
          </a:stretch>
        </xdr:blipFill>
        <xdr:spPr>
          <a:xfrm>
            <a:off x="154304" y="0"/>
            <a:ext cx="6095238" cy="1533283"/>
          </a:xfrm>
          <a:prstGeom prst="rect">
            <a:avLst/>
          </a:prstGeom>
        </xdr:spPr>
      </xdr:pic>
      <xdr:sp macro="" textlink="">
        <xdr:nvSpPr>
          <xdr:cNvPr id="49" name="Graphic 2411">
            <a:extLst>
              <a:ext uri="{FF2B5EF4-FFF2-40B4-BE49-F238E27FC236}">
                <a16:creationId xmlns:a16="http://schemas.microsoft.com/office/drawing/2014/main" id="{00000000-0008-0000-1500-000031000000}"/>
              </a:ext>
            </a:extLst>
          </xdr:cNvPr>
          <xdr:cNvSpPr/>
        </xdr:nvSpPr>
        <xdr:spPr>
          <a:xfrm>
            <a:off x="3137535" y="240791"/>
            <a:ext cx="1270" cy="1866900"/>
          </a:xfrm>
          <a:custGeom>
            <a:avLst/>
            <a:gdLst/>
            <a:ahLst/>
            <a:cxnLst/>
            <a:rect l="l" t="t" r="r" b="b"/>
            <a:pathLst>
              <a:path h="1866900">
                <a:moveTo>
                  <a:pt x="0" y="0"/>
                </a:moveTo>
                <a:lnTo>
                  <a:pt x="0" y="18669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50" name="Graphic 2412">
            <a:extLst>
              <a:ext uri="{FF2B5EF4-FFF2-40B4-BE49-F238E27FC236}">
                <a16:creationId xmlns:a16="http://schemas.microsoft.com/office/drawing/2014/main" id="{00000000-0008-0000-1500-000032000000}"/>
              </a:ext>
            </a:extLst>
          </xdr:cNvPr>
          <xdr:cNvSpPr/>
        </xdr:nvSpPr>
        <xdr:spPr>
          <a:xfrm>
            <a:off x="0" y="1629536"/>
            <a:ext cx="3137535" cy="76200"/>
          </a:xfrm>
          <a:custGeom>
            <a:avLst/>
            <a:gdLst/>
            <a:ahLst/>
            <a:cxnLst/>
            <a:rect l="l" t="t" r="r" b="b"/>
            <a:pathLst>
              <a:path w="3137535" h="76200">
                <a:moveTo>
                  <a:pt x="76200" y="0"/>
                </a:moveTo>
                <a:lnTo>
                  <a:pt x="0" y="38100"/>
                </a:lnTo>
                <a:lnTo>
                  <a:pt x="76200" y="76200"/>
                </a:lnTo>
                <a:lnTo>
                  <a:pt x="76200" y="44450"/>
                </a:lnTo>
                <a:lnTo>
                  <a:pt x="63500" y="44450"/>
                </a:lnTo>
                <a:lnTo>
                  <a:pt x="63500" y="31750"/>
                </a:lnTo>
                <a:lnTo>
                  <a:pt x="76200" y="31750"/>
                </a:lnTo>
                <a:lnTo>
                  <a:pt x="76200" y="0"/>
                </a:lnTo>
                <a:close/>
              </a:path>
              <a:path w="3137535" h="76200">
                <a:moveTo>
                  <a:pt x="3061335" y="0"/>
                </a:moveTo>
                <a:lnTo>
                  <a:pt x="3061335" y="76200"/>
                </a:lnTo>
                <a:lnTo>
                  <a:pt x="3124835" y="44450"/>
                </a:lnTo>
                <a:lnTo>
                  <a:pt x="3074035" y="44450"/>
                </a:lnTo>
                <a:lnTo>
                  <a:pt x="3074035" y="31750"/>
                </a:lnTo>
                <a:lnTo>
                  <a:pt x="3124835" y="31750"/>
                </a:lnTo>
                <a:lnTo>
                  <a:pt x="3061335" y="0"/>
                </a:lnTo>
                <a:close/>
              </a:path>
              <a:path w="3137535" h="76200">
                <a:moveTo>
                  <a:pt x="76200" y="31750"/>
                </a:moveTo>
                <a:lnTo>
                  <a:pt x="63500" y="31750"/>
                </a:lnTo>
                <a:lnTo>
                  <a:pt x="63500" y="44450"/>
                </a:lnTo>
                <a:lnTo>
                  <a:pt x="76200" y="44450"/>
                </a:lnTo>
                <a:lnTo>
                  <a:pt x="76200" y="31750"/>
                </a:lnTo>
                <a:close/>
              </a:path>
              <a:path w="3137535" h="76200">
                <a:moveTo>
                  <a:pt x="3061335" y="31750"/>
                </a:moveTo>
                <a:lnTo>
                  <a:pt x="76200" y="31750"/>
                </a:lnTo>
                <a:lnTo>
                  <a:pt x="76200" y="44450"/>
                </a:lnTo>
                <a:lnTo>
                  <a:pt x="3061335" y="44450"/>
                </a:lnTo>
                <a:lnTo>
                  <a:pt x="3061335" y="31750"/>
                </a:lnTo>
                <a:close/>
              </a:path>
              <a:path w="3137535" h="76200">
                <a:moveTo>
                  <a:pt x="3124835" y="31750"/>
                </a:moveTo>
                <a:lnTo>
                  <a:pt x="3074035" y="31750"/>
                </a:lnTo>
                <a:lnTo>
                  <a:pt x="3074035" y="44450"/>
                </a:lnTo>
                <a:lnTo>
                  <a:pt x="3124835" y="44450"/>
                </a:lnTo>
                <a:lnTo>
                  <a:pt x="3137535" y="38100"/>
                </a:lnTo>
                <a:lnTo>
                  <a:pt x="3124835"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51" name="Graphic 2413">
            <a:extLst>
              <a:ext uri="{FF2B5EF4-FFF2-40B4-BE49-F238E27FC236}">
                <a16:creationId xmlns:a16="http://schemas.microsoft.com/office/drawing/2014/main" id="{00000000-0008-0000-1500-000033000000}"/>
              </a:ext>
            </a:extLst>
          </xdr:cNvPr>
          <xdr:cNvSpPr/>
        </xdr:nvSpPr>
        <xdr:spPr>
          <a:xfrm>
            <a:off x="1285875" y="1581911"/>
            <a:ext cx="485775" cy="238760"/>
          </a:xfrm>
          <a:custGeom>
            <a:avLst/>
            <a:gdLst/>
            <a:ahLst/>
            <a:cxnLst/>
            <a:rect l="l" t="t" r="r" b="b"/>
            <a:pathLst>
              <a:path w="485775" h="238760">
                <a:moveTo>
                  <a:pt x="485775" y="0"/>
                </a:moveTo>
                <a:lnTo>
                  <a:pt x="0" y="0"/>
                </a:lnTo>
                <a:lnTo>
                  <a:pt x="0" y="238759"/>
                </a:lnTo>
                <a:lnTo>
                  <a:pt x="485775" y="238759"/>
                </a:lnTo>
                <a:lnTo>
                  <a:pt x="4857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2" name="Graphic 2414">
            <a:extLst>
              <a:ext uri="{FF2B5EF4-FFF2-40B4-BE49-F238E27FC236}">
                <a16:creationId xmlns:a16="http://schemas.microsoft.com/office/drawing/2014/main" id="{00000000-0008-0000-1500-000034000000}"/>
              </a:ext>
            </a:extLst>
          </xdr:cNvPr>
          <xdr:cNvSpPr/>
        </xdr:nvSpPr>
        <xdr:spPr>
          <a:xfrm>
            <a:off x="3143250" y="1629536"/>
            <a:ext cx="3124200" cy="76200"/>
          </a:xfrm>
          <a:custGeom>
            <a:avLst/>
            <a:gdLst/>
            <a:ahLst/>
            <a:cxnLst/>
            <a:rect l="l" t="t" r="r" b="b"/>
            <a:pathLst>
              <a:path w="3124200" h="76200">
                <a:moveTo>
                  <a:pt x="76200" y="0"/>
                </a:moveTo>
                <a:lnTo>
                  <a:pt x="0" y="38100"/>
                </a:lnTo>
                <a:lnTo>
                  <a:pt x="76200" y="76200"/>
                </a:lnTo>
                <a:lnTo>
                  <a:pt x="76200" y="44450"/>
                </a:lnTo>
                <a:lnTo>
                  <a:pt x="63500" y="44450"/>
                </a:lnTo>
                <a:lnTo>
                  <a:pt x="63500" y="31750"/>
                </a:lnTo>
                <a:lnTo>
                  <a:pt x="76200" y="31750"/>
                </a:lnTo>
                <a:lnTo>
                  <a:pt x="76200" y="0"/>
                </a:lnTo>
                <a:close/>
              </a:path>
              <a:path w="3124200" h="76200">
                <a:moveTo>
                  <a:pt x="3048000" y="0"/>
                </a:moveTo>
                <a:lnTo>
                  <a:pt x="3048000" y="76200"/>
                </a:lnTo>
                <a:lnTo>
                  <a:pt x="3111500" y="44450"/>
                </a:lnTo>
                <a:lnTo>
                  <a:pt x="3060700" y="44450"/>
                </a:lnTo>
                <a:lnTo>
                  <a:pt x="3060700" y="31750"/>
                </a:lnTo>
                <a:lnTo>
                  <a:pt x="3111500" y="31750"/>
                </a:lnTo>
                <a:lnTo>
                  <a:pt x="3048000" y="0"/>
                </a:lnTo>
                <a:close/>
              </a:path>
              <a:path w="3124200" h="76200">
                <a:moveTo>
                  <a:pt x="76200" y="31750"/>
                </a:moveTo>
                <a:lnTo>
                  <a:pt x="63500" y="31750"/>
                </a:lnTo>
                <a:lnTo>
                  <a:pt x="63500" y="44450"/>
                </a:lnTo>
                <a:lnTo>
                  <a:pt x="76200" y="44450"/>
                </a:lnTo>
                <a:lnTo>
                  <a:pt x="76200" y="31750"/>
                </a:lnTo>
                <a:close/>
              </a:path>
              <a:path w="3124200" h="76200">
                <a:moveTo>
                  <a:pt x="3048000" y="31750"/>
                </a:moveTo>
                <a:lnTo>
                  <a:pt x="76200" y="31750"/>
                </a:lnTo>
                <a:lnTo>
                  <a:pt x="76200" y="44450"/>
                </a:lnTo>
                <a:lnTo>
                  <a:pt x="3048000" y="44450"/>
                </a:lnTo>
                <a:lnTo>
                  <a:pt x="3048000" y="31750"/>
                </a:lnTo>
                <a:close/>
              </a:path>
              <a:path w="3124200" h="76200">
                <a:moveTo>
                  <a:pt x="3111500" y="31750"/>
                </a:moveTo>
                <a:lnTo>
                  <a:pt x="3060700" y="31750"/>
                </a:lnTo>
                <a:lnTo>
                  <a:pt x="3060700" y="44450"/>
                </a:lnTo>
                <a:lnTo>
                  <a:pt x="3111500" y="44450"/>
                </a:lnTo>
                <a:lnTo>
                  <a:pt x="3124200" y="38100"/>
                </a:lnTo>
                <a:lnTo>
                  <a:pt x="3111500"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53" name="Graphic 2415">
            <a:extLst>
              <a:ext uri="{FF2B5EF4-FFF2-40B4-BE49-F238E27FC236}">
                <a16:creationId xmlns:a16="http://schemas.microsoft.com/office/drawing/2014/main" id="{00000000-0008-0000-1500-000035000000}"/>
              </a:ext>
            </a:extLst>
          </xdr:cNvPr>
          <xdr:cNvSpPr/>
        </xdr:nvSpPr>
        <xdr:spPr>
          <a:xfrm>
            <a:off x="4257675" y="1572386"/>
            <a:ext cx="485775" cy="238760"/>
          </a:xfrm>
          <a:custGeom>
            <a:avLst/>
            <a:gdLst/>
            <a:ahLst/>
            <a:cxnLst/>
            <a:rect l="l" t="t" r="r" b="b"/>
            <a:pathLst>
              <a:path w="485775" h="238760">
                <a:moveTo>
                  <a:pt x="485775" y="0"/>
                </a:moveTo>
                <a:lnTo>
                  <a:pt x="0" y="0"/>
                </a:lnTo>
                <a:lnTo>
                  <a:pt x="0" y="238759"/>
                </a:lnTo>
                <a:lnTo>
                  <a:pt x="485775" y="238759"/>
                </a:lnTo>
                <a:lnTo>
                  <a:pt x="4857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4" name="Graphic 2416">
            <a:extLst>
              <a:ext uri="{FF2B5EF4-FFF2-40B4-BE49-F238E27FC236}">
                <a16:creationId xmlns:a16="http://schemas.microsoft.com/office/drawing/2014/main" id="{00000000-0008-0000-1500-000036000000}"/>
              </a:ext>
            </a:extLst>
          </xdr:cNvPr>
          <xdr:cNvSpPr/>
        </xdr:nvSpPr>
        <xdr:spPr>
          <a:xfrm>
            <a:off x="3765550" y="1297432"/>
            <a:ext cx="95250" cy="90805"/>
          </a:xfrm>
          <a:custGeom>
            <a:avLst/>
            <a:gdLst/>
            <a:ahLst/>
            <a:cxnLst/>
            <a:rect l="l" t="t" r="r" b="b"/>
            <a:pathLst>
              <a:path w="95250" h="90805">
                <a:moveTo>
                  <a:pt x="47625" y="0"/>
                </a:moveTo>
                <a:lnTo>
                  <a:pt x="29092" y="3565"/>
                </a:lnTo>
                <a:lnTo>
                  <a:pt x="13954" y="13287"/>
                </a:lnTo>
                <a:lnTo>
                  <a:pt x="3744" y="27699"/>
                </a:lnTo>
                <a:lnTo>
                  <a:pt x="0" y="45339"/>
                </a:lnTo>
                <a:lnTo>
                  <a:pt x="3744" y="63051"/>
                </a:lnTo>
                <a:lnTo>
                  <a:pt x="13954" y="77501"/>
                </a:lnTo>
                <a:lnTo>
                  <a:pt x="29092" y="87237"/>
                </a:lnTo>
                <a:lnTo>
                  <a:pt x="47625" y="90805"/>
                </a:lnTo>
                <a:lnTo>
                  <a:pt x="66157" y="87237"/>
                </a:lnTo>
                <a:lnTo>
                  <a:pt x="81295" y="77501"/>
                </a:lnTo>
                <a:lnTo>
                  <a:pt x="91505" y="63051"/>
                </a:lnTo>
                <a:lnTo>
                  <a:pt x="95250" y="45339"/>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55" name="Image 2417">
            <a:extLst>
              <a:ext uri="{FF2B5EF4-FFF2-40B4-BE49-F238E27FC236}">
                <a16:creationId xmlns:a16="http://schemas.microsoft.com/office/drawing/2014/main" id="{00000000-0008-0000-1500-000037000000}"/>
              </a:ext>
            </a:extLst>
          </xdr:cNvPr>
          <xdr:cNvPicPr/>
        </xdr:nvPicPr>
        <xdr:blipFill>
          <a:blip xmlns:r="http://schemas.openxmlformats.org/officeDocument/2006/relationships" r:embed="rId6" cstate="print"/>
          <a:stretch>
            <a:fillRect/>
          </a:stretch>
        </xdr:blipFill>
        <xdr:spPr>
          <a:xfrm>
            <a:off x="3752850" y="1272032"/>
            <a:ext cx="95250" cy="90805"/>
          </a:xfrm>
          <a:prstGeom prst="rect">
            <a:avLst/>
          </a:prstGeom>
        </xdr:spPr>
      </xdr:pic>
      <xdr:sp macro="" textlink="">
        <xdr:nvSpPr>
          <xdr:cNvPr id="56" name="Graphic 2418">
            <a:extLst>
              <a:ext uri="{FF2B5EF4-FFF2-40B4-BE49-F238E27FC236}">
                <a16:creationId xmlns:a16="http://schemas.microsoft.com/office/drawing/2014/main" id="{00000000-0008-0000-1500-000038000000}"/>
              </a:ext>
            </a:extLst>
          </xdr:cNvPr>
          <xdr:cNvSpPr/>
        </xdr:nvSpPr>
        <xdr:spPr>
          <a:xfrm>
            <a:off x="3752850" y="1272032"/>
            <a:ext cx="95250" cy="90805"/>
          </a:xfrm>
          <a:custGeom>
            <a:avLst/>
            <a:gdLst/>
            <a:ahLst/>
            <a:cxnLst/>
            <a:rect l="l" t="t" r="r" b="b"/>
            <a:pathLst>
              <a:path w="95250" h="90805">
                <a:moveTo>
                  <a:pt x="47625" y="0"/>
                </a:moveTo>
                <a:lnTo>
                  <a:pt x="29092" y="3565"/>
                </a:lnTo>
                <a:lnTo>
                  <a:pt x="13954" y="13287"/>
                </a:lnTo>
                <a:lnTo>
                  <a:pt x="3744" y="27699"/>
                </a:lnTo>
                <a:lnTo>
                  <a:pt x="0" y="45339"/>
                </a:lnTo>
                <a:lnTo>
                  <a:pt x="3744" y="63051"/>
                </a:lnTo>
                <a:lnTo>
                  <a:pt x="13954" y="77501"/>
                </a:lnTo>
                <a:lnTo>
                  <a:pt x="29092" y="87237"/>
                </a:lnTo>
                <a:lnTo>
                  <a:pt x="47625" y="90805"/>
                </a:lnTo>
                <a:lnTo>
                  <a:pt x="66157" y="87237"/>
                </a:lnTo>
                <a:lnTo>
                  <a:pt x="81295" y="77501"/>
                </a:lnTo>
                <a:lnTo>
                  <a:pt x="91505" y="63051"/>
                </a:lnTo>
                <a:lnTo>
                  <a:pt x="95250" y="45339"/>
                </a:lnTo>
                <a:lnTo>
                  <a:pt x="91505" y="27699"/>
                </a:lnTo>
                <a:lnTo>
                  <a:pt x="81295" y="13287"/>
                </a:lnTo>
                <a:lnTo>
                  <a:pt x="66157" y="3565"/>
                </a:lnTo>
                <a:lnTo>
                  <a:pt x="47625" y="0"/>
                </a:lnTo>
                <a:close/>
              </a:path>
            </a:pathLst>
          </a:custGeom>
          <a:ln w="12699">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57" name="Graphic 2419">
            <a:extLst>
              <a:ext uri="{FF2B5EF4-FFF2-40B4-BE49-F238E27FC236}">
                <a16:creationId xmlns:a16="http://schemas.microsoft.com/office/drawing/2014/main" id="{00000000-0008-0000-1500-000039000000}"/>
              </a:ext>
            </a:extLst>
          </xdr:cNvPr>
          <xdr:cNvSpPr/>
        </xdr:nvSpPr>
        <xdr:spPr>
          <a:xfrm>
            <a:off x="3800475" y="1362836"/>
            <a:ext cx="1270" cy="744855"/>
          </a:xfrm>
          <a:custGeom>
            <a:avLst/>
            <a:gdLst/>
            <a:ahLst/>
            <a:cxnLst/>
            <a:rect l="l" t="t" r="r" b="b"/>
            <a:pathLst>
              <a:path h="744855">
                <a:moveTo>
                  <a:pt x="0" y="0"/>
                </a:moveTo>
                <a:lnTo>
                  <a:pt x="0" y="744854"/>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58" name="Graphic 2420">
            <a:extLst>
              <a:ext uri="{FF2B5EF4-FFF2-40B4-BE49-F238E27FC236}">
                <a16:creationId xmlns:a16="http://schemas.microsoft.com/office/drawing/2014/main" id="{00000000-0008-0000-1500-00003A000000}"/>
              </a:ext>
            </a:extLst>
          </xdr:cNvPr>
          <xdr:cNvSpPr/>
        </xdr:nvSpPr>
        <xdr:spPr>
          <a:xfrm>
            <a:off x="3133725" y="2010536"/>
            <a:ext cx="666750" cy="76200"/>
          </a:xfrm>
          <a:custGeom>
            <a:avLst/>
            <a:gdLst/>
            <a:ahLst/>
            <a:cxnLst/>
            <a:rect l="l" t="t" r="r" b="b"/>
            <a:pathLst>
              <a:path w="666750" h="76200">
                <a:moveTo>
                  <a:pt x="76200" y="0"/>
                </a:moveTo>
                <a:lnTo>
                  <a:pt x="0" y="38100"/>
                </a:lnTo>
                <a:lnTo>
                  <a:pt x="76200" y="76200"/>
                </a:lnTo>
                <a:lnTo>
                  <a:pt x="76200" y="44450"/>
                </a:lnTo>
                <a:lnTo>
                  <a:pt x="63500" y="44450"/>
                </a:lnTo>
                <a:lnTo>
                  <a:pt x="63500" y="31750"/>
                </a:lnTo>
                <a:lnTo>
                  <a:pt x="76200" y="31750"/>
                </a:lnTo>
                <a:lnTo>
                  <a:pt x="76200" y="0"/>
                </a:lnTo>
                <a:close/>
              </a:path>
              <a:path w="666750" h="76200">
                <a:moveTo>
                  <a:pt x="590550" y="0"/>
                </a:moveTo>
                <a:lnTo>
                  <a:pt x="590550" y="76200"/>
                </a:lnTo>
                <a:lnTo>
                  <a:pt x="654050" y="44450"/>
                </a:lnTo>
                <a:lnTo>
                  <a:pt x="603250" y="44450"/>
                </a:lnTo>
                <a:lnTo>
                  <a:pt x="603250" y="31750"/>
                </a:lnTo>
                <a:lnTo>
                  <a:pt x="654050" y="31750"/>
                </a:lnTo>
                <a:lnTo>
                  <a:pt x="590550" y="0"/>
                </a:lnTo>
                <a:close/>
              </a:path>
              <a:path w="666750" h="76200">
                <a:moveTo>
                  <a:pt x="76200" y="31750"/>
                </a:moveTo>
                <a:lnTo>
                  <a:pt x="63500" y="31750"/>
                </a:lnTo>
                <a:lnTo>
                  <a:pt x="63500" y="44450"/>
                </a:lnTo>
                <a:lnTo>
                  <a:pt x="76200" y="44450"/>
                </a:lnTo>
                <a:lnTo>
                  <a:pt x="76200" y="31750"/>
                </a:lnTo>
                <a:close/>
              </a:path>
              <a:path w="666750" h="76200">
                <a:moveTo>
                  <a:pt x="590550" y="31750"/>
                </a:moveTo>
                <a:lnTo>
                  <a:pt x="76200" y="31750"/>
                </a:lnTo>
                <a:lnTo>
                  <a:pt x="76200" y="44450"/>
                </a:lnTo>
                <a:lnTo>
                  <a:pt x="590550" y="44450"/>
                </a:lnTo>
                <a:lnTo>
                  <a:pt x="590550" y="31750"/>
                </a:lnTo>
                <a:close/>
              </a:path>
              <a:path w="666750" h="76200">
                <a:moveTo>
                  <a:pt x="654050" y="31750"/>
                </a:moveTo>
                <a:lnTo>
                  <a:pt x="603250" y="31750"/>
                </a:lnTo>
                <a:lnTo>
                  <a:pt x="603250" y="44450"/>
                </a:lnTo>
                <a:lnTo>
                  <a:pt x="654050" y="44450"/>
                </a:lnTo>
                <a:lnTo>
                  <a:pt x="666750" y="38100"/>
                </a:lnTo>
                <a:lnTo>
                  <a:pt x="654050"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59" name="Graphic 2421">
            <a:extLst>
              <a:ext uri="{FF2B5EF4-FFF2-40B4-BE49-F238E27FC236}">
                <a16:creationId xmlns:a16="http://schemas.microsoft.com/office/drawing/2014/main" id="{00000000-0008-0000-1500-00003B000000}"/>
              </a:ext>
            </a:extLst>
          </xdr:cNvPr>
          <xdr:cNvSpPr/>
        </xdr:nvSpPr>
        <xdr:spPr>
          <a:xfrm>
            <a:off x="3276600" y="1962276"/>
            <a:ext cx="381000" cy="257175"/>
          </a:xfrm>
          <a:custGeom>
            <a:avLst/>
            <a:gdLst/>
            <a:ahLst/>
            <a:cxnLst/>
            <a:rect l="l" t="t" r="r" b="b"/>
            <a:pathLst>
              <a:path w="381000" h="257175">
                <a:moveTo>
                  <a:pt x="381000" y="0"/>
                </a:moveTo>
                <a:lnTo>
                  <a:pt x="0" y="0"/>
                </a:lnTo>
                <a:lnTo>
                  <a:pt x="0" y="257175"/>
                </a:lnTo>
                <a:lnTo>
                  <a:pt x="381000" y="257175"/>
                </a:lnTo>
                <a:lnTo>
                  <a:pt x="3810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0" name="Graphic 2422">
            <a:extLst>
              <a:ext uri="{FF2B5EF4-FFF2-40B4-BE49-F238E27FC236}">
                <a16:creationId xmlns:a16="http://schemas.microsoft.com/office/drawing/2014/main" id="{00000000-0008-0000-1500-00003C000000}"/>
              </a:ext>
            </a:extLst>
          </xdr:cNvPr>
          <xdr:cNvSpPr/>
        </xdr:nvSpPr>
        <xdr:spPr>
          <a:xfrm>
            <a:off x="4984750" y="1306957"/>
            <a:ext cx="276225" cy="195580"/>
          </a:xfrm>
          <a:custGeom>
            <a:avLst/>
            <a:gdLst/>
            <a:ahLst/>
            <a:cxnLst/>
            <a:rect l="l" t="t" r="r" b="b"/>
            <a:pathLst>
              <a:path w="276225" h="195580">
                <a:moveTo>
                  <a:pt x="276225" y="0"/>
                </a:moveTo>
                <a:lnTo>
                  <a:pt x="0" y="0"/>
                </a:lnTo>
                <a:lnTo>
                  <a:pt x="0" y="195579"/>
                </a:lnTo>
                <a:lnTo>
                  <a:pt x="276225" y="195579"/>
                </a:lnTo>
                <a:lnTo>
                  <a:pt x="2762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61" name="Image 2423">
            <a:extLst>
              <a:ext uri="{FF2B5EF4-FFF2-40B4-BE49-F238E27FC236}">
                <a16:creationId xmlns:a16="http://schemas.microsoft.com/office/drawing/2014/main" id="{00000000-0008-0000-1500-00003D000000}"/>
              </a:ext>
            </a:extLst>
          </xdr:cNvPr>
          <xdr:cNvPicPr/>
        </xdr:nvPicPr>
        <xdr:blipFill>
          <a:blip xmlns:r="http://schemas.openxmlformats.org/officeDocument/2006/relationships" r:embed="rId7" cstate="print"/>
          <a:stretch>
            <a:fillRect/>
          </a:stretch>
        </xdr:blipFill>
        <xdr:spPr>
          <a:xfrm>
            <a:off x="4972050" y="1281557"/>
            <a:ext cx="276225" cy="195579"/>
          </a:xfrm>
          <a:prstGeom prst="rect">
            <a:avLst/>
          </a:prstGeom>
        </xdr:spPr>
      </xdr:pic>
      <xdr:sp macro="" textlink="">
        <xdr:nvSpPr>
          <xdr:cNvPr id="62" name="Graphic 2424">
            <a:extLst>
              <a:ext uri="{FF2B5EF4-FFF2-40B4-BE49-F238E27FC236}">
                <a16:creationId xmlns:a16="http://schemas.microsoft.com/office/drawing/2014/main" id="{00000000-0008-0000-1500-00003E000000}"/>
              </a:ext>
            </a:extLst>
          </xdr:cNvPr>
          <xdr:cNvSpPr/>
        </xdr:nvSpPr>
        <xdr:spPr>
          <a:xfrm>
            <a:off x="4972050" y="1281557"/>
            <a:ext cx="276225" cy="195580"/>
          </a:xfrm>
          <a:custGeom>
            <a:avLst/>
            <a:gdLst/>
            <a:ahLst/>
            <a:cxnLst/>
            <a:rect l="l" t="t" r="r" b="b"/>
            <a:pathLst>
              <a:path w="276225" h="195580">
                <a:moveTo>
                  <a:pt x="0" y="195579"/>
                </a:moveTo>
                <a:lnTo>
                  <a:pt x="276225" y="195579"/>
                </a:lnTo>
                <a:lnTo>
                  <a:pt x="276225" y="0"/>
                </a:lnTo>
                <a:lnTo>
                  <a:pt x="0" y="0"/>
                </a:lnTo>
                <a:lnTo>
                  <a:pt x="0" y="195579"/>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3" name="Graphic 2425">
            <a:extLst>
              <a:ext uri="{FF2B5EF4-FFF2-40B4-BE49-F238E27FC236}">
                <a16:creationId xmlns:a16="http://schemas.microsoft.com/office/drawing/2014/main" id="{00000000-0008-0000-1500-00003F000000}"/>
              </a:ext>
            </a:extLst>
          </xdr:cNvPr>
          <xdr:cNvSpPr/>
        </xdr:nvSpPr>
        <xdr:spPr>
          <a:xfrm>
            <a:off x="5089525" y="887857"/>
            <a:ext cx="152400" cy="352425"/>
          </a:xfrm>
          <a:custGeom>
            <a:avLst/>
            <a:gdLst/>
            <a:ahLst/>
            <a:cxnLst/>
            <a:rect l="l" t="t" r="r" b="b"/>
            <a:pathLst>
              <a:path w="152400" h="352425">
                <a:moveTo>
                  <a:pt x="76200" y="0"/>
                </a:moveTo>
                <a:lnTo>
                  <a:pt x="0" y="88138"/>
                </a:lnTo>
                <a:lnTo>
                  <a:pt x="38100" y="88138"/>
                </a:lnTo>
                <a:lnTo>
                  <a:pt x="38100" y="352425"/>
                </a:lnTo>
                <a:lnTo>
                  <a:pt x="114300" y="352425"/>
                </a:lnTo>
                <a:lnTo>
                  <a:pt x="114300" y="88138"/>
                </a:lnTo>
                <a:lnTo>
                  <a:pt x="152400" y="88138"/>
                </a:lnTo>
                <a:lnTo>
                  <a:pt x="7620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64" name="Image 2426">
            <a:extLst>
              <a:ext uri="{FF2B5EF4-FFF2-40B4-BE49-F238E27FC236}">
                <a16:creationId xmlns:a16="http://schemas.microsoft.com/office/drawing/2014/main" id="{00000000-0008-0000-1500-000040000000}"/>
              </a:ext>
            </a:extLst>
          </xdr:cNvPr>
          <xdr:cNvPicPr/>
        </xdr:nvPicPr>
        <xdr:blipFill>
          <a:blip xmlns:r="http://schemas.openxmlformats.org/officeDocument/2006/relationships" r:embed="rId8" cstate="print"/>
          <a:stretch>
            <a:fillRect/>
          </a:stretch>
        </xdr:blipFill>
        <xdr:spPr>
          <a:xfrm>
            <a:off x="5076825" y="862457"/>
            <a:ext cx="152400" cy="352425"/>
          </a:xfrm>
          <a:prstGeom prst="rect">
            <a:avLst/>
          </a:prstGeom>
        </xdr:spPr>
      </xdr:pic>
      <xdr:sp macro="" textlink="">
        <xdr:nvSpPr>
          <xdr:cNvPr id="65" name="Graphic 2427">
            <a:extLst>
              <a:ext uri="{FF2B5EF4-FFF2-40B4-BE49-F238E27FC236}">
                <a16:creationId xmlns:a16="http://schemas.microsoft.com/office/drawing/2014/main" id="{00000000-0008-0000-1500-000041000000}"/>
              </a:ext>
            </a:extLst>
          </xdr:cNvPr>
          <xdr:cNvSpPr/>
        </xdr:nvSpPr>
        <xdr:spPr>
          <a:xfrm>
            <a:off x="5076825" y="862457"/>
            <a:ext cx="152400" cy="352425"/>
          </a:xfrm>
          <a:custGeom>
            <a:avLst/>
            <a:gdLst/>
            <a:ahLst/>
            <a:cxnLst/>
            <a:rect l="l" t="t" r="r" b="b"/>
            <a:pathLst>
              <a:path w="152400" h="352425">
                <a:moveTo>
                  <a:pt x="0" y="88138"/>
                </a:moveTo>
                <a:lnTo>
                  <a:pt x="38100" y="88138"/>
                </a:lnTo>
                <a:lnTo>
                  <a:pt x="38100" y="352425"/>
                </a:lnTo>
                <a:lnTo>
                  <a:pt x="114300" y="352425"/>
                </a:lnTo>
                <a:lnTo>
                  <a:pt x="114300" y="88138"/>
                </a:lnTo>
                <a:lnTo>
                  <a:pt x="152400" y="88138"/>
                </a:lnTo>
                <a:lnTo>
                  <a:pt x="76200" y="0"/>
                </a:lnTo>
                <a:lnTo>
                  <a:pt x="0" y="88138"/>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6" name="Graphic 2428">
            <a:extLst>
              <a:ext uri="{FF2B5EF4-FFF2-40B4-BE49-F238E27FC236}">
                <a16:creationId xmlns:a16="http://schemas.microsoft.com/office/drawing/2014/main" id="{00000000-0008-0000-1500-000042000000}"/>
              </a:ext>
            </a:extLst>
          </xdr:cNvPr>
          <xdr:cNvSpPr/>
        </xdr:nvSpPr>
        <xdr:spPr>
          <a:xfrm>
            <a:off x="5143500" y="2010536"/>
            <a:ext cx="1123950" cy="76835"/>
          </a:xfrm>
          <a:custGeom>
            <a:avLst/>
            <a:gdLst/>
            <a:ahLst/>
            <a:cxnLst/>
            <a:rect l="l" t="t" r="r" b="b"/>
            <a:pathLst>
              <a:path w="1123950" h="76835">
                <a:moveTo>
                  <a:pt x="1047750" y="45076"/>
                </a:moveTo>
                <a:lnTo>
                  <a:pt x="1047750" y="76834"/>
                </a:lnTo>
                <a:lnTo>
                  <a:pt x="1111250" y="45084"/>
                </a:lnTo>
                <a:lnTo>
                  <a:pt x="1047750" y="45076"/>
                </a:lnTo>
                <a:close/>
              </a:path>
              <a:path w="1123950" h="76835">
                <a:moveTo>
                  <a:pt x="76200" y="0"/>
                </a:moveTo>
                <a:lnTo>
                  <a:pt x="0" y="38100"/>
                </a:lnTo>
                <a:lnTo>
                  <a:pt x="76200" y="76200"/>
                </a:lnTo>
                <a:lnTo>
                  <a:pt x="76200" y="44458"/>
                </a:lnTo>
                <a:lnTo>
                  <a:pt x="63500" y="44450"/>
                </a:lnTo>
                <a:lnTo>
                  <a:pt x="63500" y="31750"/>
                </a:lnTo>
                <a:lnTo>
                  <a:pt x="76200" y="31750"/>
                </a:lnTo>
                <a:lnTo>
                  <a:pt x="76200" y="0"/>
                </a:lnTo>
                <a:close/>
              </a:path>
              <a:path w="1123950" h="76835">
                <a:moveTo>
                  <a:pt x="1047750" y="32376"/>
                </a:moveTo>
                <a:lnTo>
                  <a:pt x="1047750" y="45076"/>
                </a:lnTo>
                <a:lnTo>
                  <a:pt x="1060450" y="45084"/>
                </a:lnTo>
                <a:lnTo>
                  <a:pt x="1060450" y="32384"/>
                </a:lnTo>
                <a:lnTo>
                  <a:pt x="1047750" y="32376"/>
                </a:lnTo>
                <a:close/>
              </a:path>
              <a:path w="1123950" h="76835">
                <a:moveTo>
                  <a:pt x="1047750" y="634"/>
                </a:moveTo>
                <a:lnTo>
                  <a:pt x="1047750" y="32376"/>
                </a:lnTo>
                <a:lnTo>
                  <a:pt x="1060450" y="32384"/>
                </a:lnTo>
                <a:lnTo>
                  <a:pt x="1060450" y="45084"/>
                </a:lnTo>
                <a:lnTo>
                  <a:pt x="1111266" y="45076"/>
                </a:lnTo>
                <a:lnTo>
                  <a:pt x="1123950" y="38734"/>
                </a:lnTo>
                <a:lnTo>
                  <a:pt x="1047750" y="634"/>
                </a:lnTo>
                <a:close/>
              </a:path>
              <a:path w="1123950" h="76835">
                <a:moveTo>
                  <a:pt x="76200" y="31758"/>
                </a:moveTo>
                <a:lnTo>
                  <a:pt x="76200" y="44458"/>
                </a:lnTo>
                <a:lnTo>
                  <a:pt x="1047750" y="45076"/>
                </a:lnTo>
                <a:lnTo>
                  <a:pt x="1047750" y="32376"/>
                </a:lnTo>
                <a:lnTo>
                  <a:pt x="76200" y="31758"/>
                </a:lnTo>
                <a:close/>
              </a:path>
              <a:path w="1123950" h="76835">
                <a:moveTo>
                  <a:pt x="63500" y="31750"/>
                </a:moveTo>
                <a:lnTo>
                  <a:pt x="63500" y="44450"/>
                </a:lnTo>
                <a:lnTo>
                  <a:pt x="76200" y="44458"/>
                </a:lnTo>
                <a:lnTo>
                  <a:pt x="76200" y="31758"/>
                </a:lnTo>
                <a:lnTo>
                  <a:pt x="63500" y="31750"/>
                </a:lnTo>
                <a:close/>
              </a:path>
              <a:path w="1123950" h="76835">
                <a:moveTo>
                  <a:pt x="76200" y="31750"/>
                </a:moveTo>
                <a:lnTo>
                  <a:pt x="63500" y="31750"/>
                </a:lnTo>
                <a:lnTo>
                  <a:pt x="76200" y="31758"/>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67" name="Graphic 2429">
            <a:extLst>
              <a:ext uri="{FF2B5EF4-FFF2-40B4-BE49-F238E27FC236}">
                <a16:creationId xmlns:a16="http://schemas.microsoft.com/office/drawing/2014/main" id="{00000000-0008-0000-1500-000043000000}"/>
              </a:ext>
            </a:extLst>
          </xdr:cNvPr>
          <xdr:cNvSpPr/>
        </xdr:nvSpPr>
        <xdr:spPr>
          <a:xfrm>
            <a:off x="5486400" y="1972436"/>
            <a:ext cx="457200" cy="257175"/>
          </a:xfrm>
          <a:custGeom>
            <a:avLst/>
            <a:gdLst/>
            <a:ahLst/>
            <a:cxnLst/>
            <a:rect l="l" t="t" r="r" b="b"/>
            <a:pathLst>
              <a:path w="457200" h="257175">
                <a:moveTo>
                  <a:pt x="457200" y="0"/>
                </a:moveTo>
                <a:lnTo>
                  <a:pt x="0" y="0"/>
                </a:lnTo>
                <a:lnTo>
                  <a:pt x="0" y="257175"/>
                </a:lnTo>
                <a:lnTo>
                  <a:pt x="457200" y="257175"/>
                </a:lnTo>
                <a:lnTo>
                  <a:pt x="4572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8" name="Graphic 2430">
            <a:extLst>
              <a:ext uri="{FF2B5EF4-FFF2-40B4-BE49-F238E27FC236}">
                <a16:creationId xmlns:a16="http://schemas.microsoft.com/office/drawing/2014/main" id="{00000000-0008-0000-1500-000044000000}"/>
              </a:ext>
            </a:extLst>
          </xdr:cNvPr>
          <xdr:cNvSpPr/>
        </xdr:nvSpPr>
        <xdr:spPr>
          <a:xfrm>
            <a:off x="5133975" y="1505711"/>
            <a:ext cx="1270" cy="571500"/>
          </a:xfrm>
          <a:custGeom>
            <a:avLst/>
            <a:gdLst/>
            <a:ahLst/>
            <a:cxnLst/>
            <a:rect l="l" t="t" r="r" b="b"/>
            <a:pathLst>
              <a:path h="571500">
                <a:moveTo>
                  <a:pt x="0" y="0"/>
                </a:moveTo>
                <a:lnTo>
                  <a:pt x="0" y="5715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69" name="Graphic 2431">
            <a:extLst>
              <a:ext uri="{FF2B5EF4-FFF2-40B4-BE49-F238E27FC236}">
                <a16:creationId xmlns:a16="http://schemas.microsoft.com/office/drawing/2014/main" id="{00000000-0008-0000-1500-000045000000}"/>
              </a:ext>
            </a:extLst>
          </xdr:cNvPr>
          <xdr:cNvSpPr/>
        </xdr:nvSpPr>
        <xdr:spPr>
          <a:xfrm>
            <a:off x="4733925" y="1224407"/>
            <a:ext cx="228600" cy="257175"/>
          </a:xfrm>
          <a:custGeom>
            <a:avLst/>
            <a:gdLst/>
            <a:ahLst/>
            <a:cxnLst/>
            <a:rect l="l" t="t" r="r" b="b"/>
            <a:pathLst>
              <a:path w="228600" h="257175">
                <a:moveTo>
                  <a:pt x="228600" y="0"/>
                </a:moveTo>
                <a:lnTo>
                  <a:pt x="0" y="0"/>
                </a:lnTo>
                <a:lnTo>
                  <a:pt x="0" y="257175"/>
                </a:lnTo>
                <a:lnTo>
                  <a:pt x="228600" y="257175"/>
                </a:lnTo>
                <a:lnTo>
                  <a:pt x="2286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0" name="Graphic 2432">
            <a:extLst>
              <a:ext uri="{FF2B5EF4-FFF2-40B4-BE49-F238E27FC236}">
                <a16:creationId xmlns:a16="http://schemas.microsoft.com/office/drawing/2014/main" id="{00000000-0008-0000-1500-000046000000}"/>
              </a:ext>
            </a:extLst>
          </xdr:cNvPr>
          <xdr:cNvSpPr/>
        </xdr:nvSpPr>
        <xdr:spPr>
          <a:xfrm>
            <a:off x="3800475" y="2011172"/>
            <a:ext cx="1333500" cy="76835"/>
          </a:xfrm>
          <a:custGeom>
            <a:avLst/>
            <a:gdLst/>
            <a:ahLst/>
            <a:cxnLst/>
            <a:rect l="l" t="t" r="r" b="b"/>
            <a:pathLst>
              <a:path w="1333500" h="76835">
                <a:moveTo>
                  <a:pt x="1257300" y="45078"/>
                </a:moveTo>
                <a:lnTo>
                  <a:pt x="1257300" y="76834"/>
                </a:lnTo>
                <a:lnTo>
                  <a:pt x="1320800" y="45084"/>
                </a:lnTo>
                <a:lnTo>
                  <a:pt x="1257300" y="45078"/>
                </a:lnTo>
                <a:close/>
              </a:path>
              <a:path w="1333500" h="76835">
                <a:moveTo>
                  <a:pt x="76200" y="0"/>
                </a:moveTo>
                <a:lnTo>
                  <a:pt x="0" y="38100"/>
                </a:lnTo>
                <a:lnTo>
                  <a:pt x="76200" y="76200"/>
                </a:lnTo>
                <a:lnTo>
                  <a:pt x="76200" y="44456"/>
                </a:lnTo>
                <a:lnTo>
                  <a:pt x="63500" y="44450"/>
                </a:lnTo>
                <a:lnTo>
                  <a:pt x="63500" y="31750"/>
                </a:lnTo>
                <a:lnTo>
                  <a:pt x="76200" y="31750"/>
                </a:lnTo>
                <a:lnTo>
                  <a:pt x="76200" y="0"/>
                </a:lnTo>
                <a:close/>
              </a:path>
              <a:path w="1333500" h="76835">
                <a:moveTo>
                  <a:pt x="1257300" y="32378"/>
                </a:moveTo>
                <a:lnTo>
                  <a:pt x="1257300" y="45078"/>
                </a:lnTo>
                <a:lnTo>
                  <a:pt x="1270000" y="45084"/>
                </a:lnTo>
                <a:lnTo>
                  <a:pt x="1270000" y="32384"/>
                </a:lnTo>
                <a:lnTo>
                  <a:pt x="1257300" y="32378"/>
                </a:lnTo>
                <a:close/>
              </a:path>
              <a:path w="1333500" h="76835">
                <a:moveTo>
                  <a:pt x="1257300" y="634"/>
                </a:moveTo>
                <a:lnTo>
                  <a:pt x="1257300" y="32378"/>
                </a:lnTo>
                <a:lnTo>
                  <a:pt x="1270000" y="32384"/>
                </a:lnTo>
                <a:lnTo>
                  <a:pt x="1270000" y="45084"/>
                </a:lnTo>
                <a:lnTo>
                  <a:pt x="1320813" y="45078"/>
                </a:lnTo>
                <a:lnTo>
                  <a:pt x="1333500" y="38734"/>
                </a:lnTo>
                <a:lnTo>
                  <a:pt x="1257300" y="634"/>
                </a:lnTo>
                <a:close/>
              </a:path>
              <a:path w="1333500" h="76835">
                <a:moveTo>
                  <a:pt x="76200" y="31756"/>
                </a:moveTo>
                <a:lnTo>
                  <a:pt x="76200" y="44456"/>
                </a:lnTo>
                <a:lnTo>
                  <a:pt x="1257300" y="45078"/>
                </a:lnTo>
                <a:lnTo>
                  <a:pt x="1257300" y="32378"/>
                </a:lnTo>
                <a:lnTo>
                  <a:pt x="76200" y="31756"/>
                </a:lnTo>
                <a:close/>
              </a:path>
              <a:path w="1333500" h="76835">
                <a:moveTo>
                  <a:pt x="63500" y="31750"/>
                </a:moveTo>
                <a:lnTo>
                  <a:pt x="63500" y="44450"/>
                </a:lnTo>
                <a:lnTo>
                  <a:pt x="76200" y="44456"/>
                </a:lnTo>
                <a:lnTo>
                  <a:pt x="76200" y="31756"/>
                </a:lnTo>
                <a:lnTo>
                  <a:pt x="63500" y="31750"/>
                </a:lnTo>
                <a:close/>
              </a:path>
              <a:path w="1333500" h="76835">
                <a:moveTo>
                  <a:pt x="76200" y="31750"/>
                </a:moveTo>
                <a:lnTo>
                  <a:pt x="63500" y="31750"/>
                </a:lnTo>
                <a:lnTo>
                  <a:pt x="76200" y="31756"/>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71" name="Graphic 2433">
            <a:extLst>
              <a:ext uri="{FF2B5EF4-FFF2-40B4-BE49-F238E27FC236}">
                <a16:creationId xmlns:a16="http://schemas.microsoft.com/office/drawing/2014/main" id="{00000000-0008-0000-1500-000047000000}"/>
              </a:ext>
            </a:extLst>
          </xdr:cNvPr>
          <xdr:cNvSpPr/>
        </xdr:nvSpPr>
        <xdr:spPr>
          <a:xfrm>
            <a:off x="4257675" y="1962276"/>
            <a:ext cx="457200" cy="257175"/>
          </a:xfrm>
          <a:custGeom>
            <a:avLst/>
            <a:gdLst/>
            <a:ahLst/>
            <a:cxnLst/>
            <a:rect l="l" t="t" r="r" b="b"/>
            <a:pathLst>
              <a:path w="457200" h="257175">
                <a:moveTo>
                  <a:pt x="457200" y="0"/>
                </a:moveTo>
                <a:lnTo>
                  <a:pt x="0" y="0"/>
                </a:lnTo>
                <a:lnTo>
                  <a:pt x="0" y="257175"/>
                </a:lnTo>
                <a:lnTo>
                  <a:pt x="457200" y="257175"/>
                </a:lnTo>
                <a:lnTo>
                  <a:pt x="4572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2" name="Textbox 2434">
            <a:extLst>
              <a:ext uri="{FF2B5EF4-FFF2-40B4-BE49-F238E27FC236}">
                <a16:creationId xmlns:a16="http://schemas.microsoft.com/office/drawing/2014/main" id="{00000000-0008-0000-1500-000048000000}"/>
              </a:ext>
            </a:extLst>
          </xdr:cNvPr>
          <xdr:cNvSpPr txBox="1"/>
        </xdr:nvSpPr>
        <xdr:spPr>
          <a:xfrm>
            <a:off x="4825872" y="1297050"/>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73" name="Textbox 2435">
            <a:extLst>
              <a:ext uri="{FF2B5EF4-FFF2-40B4-BE49-F238E27FC236}">
                <a16:creationId xmlns:a16="http://schemas.microsoft.com/office/drawing/2014/main" id="{00000000-0008-0000-1500-000049000000}"/>
              </a:ext>
            </a:extLst>
          </xdr:cNvPr>
          <xdr:cNvSpPr txBox="1"/>
        </xdr:nvSpPr>
        <xdr:spPr>
          <a:xfrm>
            <a:off x="1377950" y="1655191"/>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75m</a:t>
            </a:r>
            <a:endParaRPr lang="en-US" sz="1100">
              <a:effectLst/>
              <a:latin typeface="Carlito"/>
              <a:ea typeface="Carlito"/>
              <a:cs typeface="Carlito"/>
            </a:endParaRPr>
          </a:p>
        </xdr:txBody>
      </xdr:sp>
      <xdr:sp macro="" textlink="">
        <xdr:nvSpPr>
          <xdr:cNvPr id="74" name="Textbox 2436">
            <a:extLst>
              <a:ext uri="{FF2B5EF4-FFF2-40B4-BE49-F238E27FC236}">
                <a16:creationId xmlns:a16="http://schemas.microsoft.com/office/drawing/2014/main" id="{00000000-0008-0000-1500-00004A000000}"/>
              </a:ext>
            </a:extLst>
          </xdr:cNvPr>
          <xdr:cNvSpPr txBox="1"/>
        </xdr:nvSpPr>
        <xdr:spPr>
          <a:xfrm>
            <a:off x="4350384" y="1646047"/>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75m</a:t>
            </a:r>
            <a:endParaRPr lang="en-US" sz="1100">
              <a:effectLst/>
              <a:latin typeface="Carlito"/>
              <a:ea typeface="Carlito"/>
              <a:cs typeface="Carlito"/>
            </a:endParaRPr>
          </a:p>
        </xdr:txBody>
      </xdr:sp>
      <xdr:sp macro="" textlink="">
        <xdr:nvSpPr>
          <xdr:cNvPr id="75" name="Textbox 2437">
            <a:extLst>
              <a:ext uri="{FF2B5EF4-FFF2-40B4-BE49-F238E27FC236}">
                <a16:creationId xmlns:a16="http://schemas.microsoft.com/office/drawing/2014/main" id="{00000000-0008-0000-1500-00004B000000}"/>
              </a:ext>
            </a:extLst>
          </xdr:cNvPr>
          <xdr:cNvSpPr txBox="1"/>
        </xdr:nvSpPr>
        <xdr:spPr>
          <a:xfrm>
            <a:off x="3368928" y="2036191"/>
            <a:ext cx="197485"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4m</a:t>
            </a:r>
            <a:endParaRPr lang="en-US" sz="1100">
              <a:effectLst/>
              <a:latin typeface="Carlito"/>
              <a:ea typeface="Carlito"/>
              <a:cs typeface="Carlito"/>
            </a:endParaRPr>
          </a:p>
        </xdr:txBody>
      </xdr:sp>
      <xdr:sp macro="" textlink="">
        <xdr:nvSpPr>
          <xdr:cNvPr id="76" name="Textbox 2438">
            <a:extLst>
              <a:ext uri="{FF2B5EF4-FFF2-40B4-BE49-F238E27FC236}">
                <a16:creationId xmlns:a16="http://schemas.microsoft.com/office/drawing/2014/main" id="{00000000-0008-0000-1500-00004C000000}"/>
              </a:ext>
            </a:extLst>
          </xdr:cNvPr>
          <xdr:cNvSpPr txBox="1"/>
        </xdr:nvSpPr>
        <xdr:spPr>
          <a:xfrm>
            <a:off x="4350384" y="2036191"/>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51m</a:t>
            </a:r>
            <a:endParaRPr lang="en-US" sz="1100">
              <a:effectLst/>
              <a:latin typeface="Carlito"/>
              <a:ea typeface="Carlito"/>
              <a:cs typeface="Carlito"/>
            </a:endParaRPr>
          </a:p>
        </xdr:txBody>
      </xdr:sp>
      <xdr:sp macro="" textlink="">
        <xdr:nvSpPr>
          <xdr:cNvPr id="77" name="Textbox 2439">
            <a:extLst>
              <a:ext uri="{FF2B5EF4-FFF2-40B4-BE49-F238E27FC236}">
                <a16:creationId xmlns:a16="http://schemas.microsoft.com/office/drawing/2014/main" id="{00000000-0008-0000-1500-00004D000000}"/>
              </a:ext>
            </a:extLst>
          </xdr:cNvPr>
          <xdr:cNvSpPr txBox="1"/>
        </xdr:nvSpPr>
        <xdr:spPr>
          <a:xfrm>
            <a:off x="5579109" y="2045335"/>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20m</a:t>
            </a:r>
            <a:endParaRPr lang="en-US" sz="1100">
              <a:effectLst/>
              <a:latin typeface="Carlito"/>
              <a:ea typeface="Carlito"/>
              <a:cs typeface="Carlito"/>
            </a:endParaRPr>
          </a:p>
        </xdr:txBody>
      </xdr:sp>
      <xdr:sp macro="" textlink="">
        <xdr:nvSpPr>
          <xdr:cNvPr id="78" name="Textbox 2440">
            <a:extLst>
              <a:ext uri="{FF2B5EF4-FFF2-40B4-BE49-F238E27FC236}">
                <a16:creationId xmlns:a16="http://schemas.microsoft.com/office/drawing/2014/main" id="{00000000-0008-0000-1500-00004E000000}"/>
              </a:ext>
            </a:extLst>
          </xdr:cNvPr>
          <xdr:cNvSpPr txBox="1"/>
        </xdr:nvSpPr>
        <xdr:spPr>
          <a:xfrm>
            <a:off x="3857625" y="1181861"/>
            <a:ext cx="400050" cy="290830"/>
          </a:xfrm>
          <a:prstGeom prst="rect">
            <a:avLst/>
          </a:prstGeom>
          <a:solidFill>
            <a:srgbClr val="FFFFFF"/>
          </a:solidFill>
        </xdr:spPr>
        <xdr:txBody>
          <a:bodyPr wrap="square" lIns="0" tIns="0" rIns="0" bIns="0" rtlCol="0">
            <a:noAutofit/>
          </a:bodyPr>
          <a:lstStyle/>
          <a:p>
            <a:pPr marL="91440">
              <a:spcBef>
                <a:spcPts val="360"/>
              </a:spcBef>
              <a:spcAft>
                <a:spcPts val="0"/>
              </a:spcAft>
            </a:pPr>
            <a:r>
              <a:rPr lang="en-US" sz="1100" spc="-25">
                <a:solidFill>
                  <a:srgbClr val="FF0000"/>
                </a:solidFill>
                <a:effectLst/>
                <a:latin typeface="Carlito"/>
                <a:ea typeface="Carlito"/>
                <a:cs typeface="Carlito"/>
              </a:rPr>
              <a:t>CF</a:t>
            </a:r>
            <a:endParaRPr lang="en-US" sz="1100">
              <a:effectLst/>
              <a:latin typeface="Carlito"/>
              <a:ea typeface="Carlito"/>
              <a:cs typeface="Carlito"/>
            </a:endParaRPr>
          </a:p>
        </xdr:txBody>
      </xdr:sp>
    </xdr:grpSp>
    <xdr:clientData/>
  </xdr:twoCellAnchor>
  <xdr:twoCellAnchor>
    <xdr:from>
      <xdr:col>12</xdr:col>
      <xdr:colOff>236220</xdr:colOff>
      <xdr:row>29</xdr:row>
      <xdr:rowOff>68580</xdr:rowOff>
    </xdr:from>
    <xdr:to>
      <xdr:col>22</xdr:col>
      <xdr:colOff>243840</xdr:colOff>
      <xdr:row>41</xdr:row>
      <xdr:rowOff>96646</xdr:rowOff>
    </xdr:to>
    <xdr:grpSp>
      <xdr:nvGrpSpPr>
        <xdr:cNvPr id="101" name="Group 100">
          <a:extLst>
            <a:ext uri="{FF2B5EF4-FFF2-40B4-BE49-F238E27FC236}">
              <a16:creationId xmlns:a16="http://schemas.microsoft.com/office/drawing/2014/main" id="{00000000-0008-0000-1500-000065000000}"/>
            </a:ext>
          </a:extLst>
        </xdr:cNvPr>
        <xdr:cNvGrpSpPr>
          <a:grpSpLocks/>
        </xdr:cNvGrpSpPr>
      </xdr:nvGrpSpPr>
      <xdr:grpSpPr>
        <a:xfrm>
          <a:off x="6393180" y="5417820"/>
          <a:ext cx="6103620" cy="2222626"/>
          <a:chOff x="0" y="0"/>
          <a:chExt cx="6103620" cy="2222626"/>
        </a:xfrm>
      </xdr:grpSpPr>
      <xdr:pic>
        <xdr:nvPicPr>
          <xdr:cNvPr id="102" name="Image 2485">
            <a:extLst>
              <a:ext uri="{FF2B5EF4-FFF2-40B4-BE49-F238E27FC236}">
                <a16:creationId xmlns:a16="http://schemas.microsoft.com/office/drawing/2014/main" id="{00000000-0008-0000-1500-000066000000}"/>
              </a:ext>
            </a:extLst>
          </xdr:cNvPr>
          <xdr:cNvPicPr/>
        </xdr:nvPicPr>
        <xdr:blipFill>
          <a:blip xmlns:r="http://schemas.openxmlformats.org/officeDocument/2006/relationships" r:embed="rId2" cstate="print"/>
          <a:stretch>
            <a:fillRect/>
          </a:stretch>
        </xdr:blipFill>
        <xdr:spPr>
          <a:xfrm>
            <a:off x="0" y="0"/>
            <a:ext cx="6095238" cy="1532799"/>
          </a:xfrm>
          <a:prstGeom prst="rect">
            <a:avLst/>
          </a:prstGeom>
        </xdr:spPr>
      </xdr:pic>
      <xdr:sp macro="" textlink="">
        <xdr:nvSpPr>
          <xdr:cNvPr id="103" name="Graphic 2486">
            <a:extLst>
              <a:ext uri="{FF2B5EF4-FFF2-40B4-BE49-F238E27FC236}">
                <a16:creationId xmlns:a16="http://schemas.microsoft.com/office/drawing/2014/main" id="{00000000-0008-0000-1500-000067000000}"/>
              </a:ext>
            </a:extLst>
          </xdr:cNvPr>
          <xdr:cNvSpPr/>
        </xdr:nvSpPr>
        <xdr:spPr>
          <a:xfrm>
            <a:off x="2973704" y="243966"/>
            <a:ext cx="1270" cy="1866900"/>
          </a:xfrm>
          <a:custGeom>
            <a:avLst/>
            <a:gdLst/>
            <a:ahLst/>
            <a:cxnLst/>
            <a:rect l="l" t="t" r="r" b="b"/>
            <a:pathLst>
              <a:path h="1866900">
                <a:moveTo>
                  <a:pt x="0" y="0"/>
                </a:moveTo>
                <a:lnTo>
                  <a:pt x="0" y="18669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104" name="Graphic 2487">
            <a:extLst>
              <a:ext uri="{FF2B5EF4-FFF2-40B4-BE49-F238E27FC236}">
                <a16:creationId xmlns:a16="http://schemas.microsoft.com/office/drawing/2014/main" id="{00000000-0008-0000-1500-000068000000}"/>
              </a:ext>
            </a:extLst>
          </xdr:cNvPr>
          <xdr:cNvSpPr/>
        </xdr:nvSpPr>
        <xdr:spPr>
          <a:xfrm>
            <a:off x="36194" y="1632711"/>
            <a:ext cx="2937510" cy="76835"/>
          </a:xfrm>
          <a:custGeom>
            <a:avLst/>
            <a:gdLst/>
            <a:ahLst/>
            <a:cxnLst/>
            <a:rect l="l" t="t" r="r" b="b"/>
            <a:pathLst>
              <a:path w="2937510" h="76835">
                <a:moveTo>
                  <a:pt x="2861310" y="45082"/>
                </a:moveTo>
                <a:lnTo>
                  <a:pt x="2861310" y="76835"/>
                </a:lnTo>
                <a:lnTo>
                  <a:pt x="2924810" y="45085"/>
                </a:lnTo>
                <a:lnTo>
                  <a:pt x="2861310" y="45082"/>
                </a:lnTo>
                <a:close/>
              </a:path>
              <a:path w="2937510" h="76835">
                <a:moveTo>
                  <a:pt x="76212" y="0"/>
                </a:moveTo>
                <a:lnTo>
                  <a:pt x="0" y="38100"/>
                </a:lnTo>
                <a:lnTo>
                  <a:pt x="76187" y="76200"/>
                </a:lnTo>
                <a:lnTo>
                  <a:pt x="76197" y="44452"/>
                </a:lnTo>
                <a:lnTo>
                  <a:pt x="63500" y="44450"/>
                </a:lnTo>
                <a:lnTo>
                  <a:pt x="63500" y="31750"/>
                </a:lnTo>
                <a:lnTo>
                  <a:pt x="76202" y="31750"/>
                </a:lnTo>
                <a:lnTo>
                  <a:pt x="76212" y="0"/>
                </a:lnTo>
                <a:close/>
              </a:path>
              <a:path w="2937510" h="76835">
                <a:moveTo>
                  <a:pt x="2861310" y="32382"/>
                </a:moveTo>
                <a:lnTo>
                  <a:pt x="2861310" y="45082"/>
                </a:lnTo>
                <a:lnTo>
                  <a:pt x="2874010" y="45085"/>
                </a:lnTo>
                <a:lnTo>
                  <a:pt x="2874010" y="32385"/>
                </a:lnTo>
                <a:lnTo>
                  <a:pt x="2861310" y="32382"/>
                </a:lnTo>
                <a:close/>
              </a:path>
              <a:path w="2937510" h="76835">
                <a:moveTo>
                  <a:pt x="2861310" y="635"/>
                </a:moveTo>
                <a:lnTo>
                  <a:pt x="2861310" y="32382"/>
                </a:lnTo>
                <a:lnTo>
                  <a:pt x="2874010" y="32385"/>
                </a:lnTo>
                <a:lnTo>
                  <a:pt x="2874010" y="45085"/>
                </a:lnTo>
                <a:lnTo>
                  <a:pt x="2924815" y="45082"/>
                </a:lnTo>
                <a:lnTo>
                  <a:pt x="2937510" y="38735"/>
                </a:lnTo>
                <a:lnTo>
                  <a:pt x="2861310" y="635"/>
                </a:lnTo>
                <a:close/>
              </a:path>
              <a:path w="2937510" h="76835">
                <a:moveTo>
                  <a:pt x="76202" y="31752"/>
                </a:moveTo>
                <a:lnTo>
                  <a:pt x="76197" y="44452"/>
                </a:lnTo>
                <a:lnTo>
                  <a:pt x="2861310" y="45082"/>
                </a:lnTo>
                <a:lnTo>
                  <a:pt x="2861310" y="32382"/>
                </a:lnTo>
                <a:lnTo>
                  <a:pt x="76202" y="31752"/>
                </a:lnTo>
                <a:close/>
              </a:path>
              <a:path w="2937510" h="76835">
                <a:moveTo>
                  <a:pt x="63500" y="31750"/>
                </a:moveTo>
                <a:lnTo>
                  <a:pt x="63500" y="44450"/>
                </a:lnTo>
                <a:lnTo>
                  <a:pt x="76197" y="44452"/>
                </a:lnTo>
                <a:lnTo>
                  <a:pt x="76202" y="31752"/>
                </a:lnTo>
                <a:lnTo>
                  <a:pt x="63500" y="31750"/>
                </a:lnTo>
                <a:close/>
              </a:path>
              <a:path w="2937510" h="76835">
                <a:moveTo>
                  <a:pt x="76202" y="31750"/>
                </a:moveTo>
                <a:lnTo>
                  <a:pt x="63500" y="31750"/>
                </a:lnTo>
                <a:lnTo>
                  <a:pt x="76202" y="31752"/>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05" name="Graphic 2488">
            <a:extLst>
              <a:ext uri="{FF2B5EF4-FFF2-40B4-BE49-F238E27FC236}">
                <a16:creationId xmlns:a16="http://schemas.microsoft.com/office/drawing/2014/main" id="{00000000-0008-0000-1500-000069000000}"/>
              </a:ext>
            </a:extLst>
          </xdr:cNvPr>
          <xdr:cNvSpPr/>
        </xdr:nvSpPr>
        <xdr:spPr>
          <a:xfrm>
            <a:off x="1122044" y="1585086"/>
            <a:ext cx="485775" cy="238760"/>
          </a:xfrm>
          <a:custGeom>
            <a:avLst/>
            <a:gdLst/>
            <a:ahLst/>
            <a:cxnLst/>
            <a:rect l="l" t="t" r="r" b="b"/>
            <a:pathLst>
              <a:path w="485775" h="238760">
                <a:moveTo>
                  <a:pt x="485775" y="0"/>
                </a:moveTo>
                <a:lnTo>
                  <a:pt x="0" y="0"/>
                </a:lnTo>
                <a:lnTo>
                  <a:pt x="0" y="238760"/>
                </a:lnTo>
                <a:lnTo>
                  <a:pt x="485775" y="238760"/>
                </a:lnTo>
                <a:lnTo>
                  <a:pt x="4857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6" name="Graphic 2489">
            <a:extLst>
              <a:ext uri="{FF2B5EF4-FFF2-40B4-BE49-F238E27FC236}">
                <a16:creationId xmlns:a16="http://schemas.microsoft.com/office/drawing/2014/main" id="{00000000-0008-0000-1500-00006A000000}"/>
              </a:ext>
            </a:extLst>
          </xdr:cNvPr>
          <xdr:cNvSpPr/>
        </xdr:nvSpPr>
        <xdr:spPr>
          <a:xfrm>
            <a:off x="2979420" y="1632711"/>
            <a:ext cx="3124200" cy="76200"/>
          </a:xfrm>
          <a:custGeom>
            <a:avLst/>
            <a:gdLst/>
            <a:ahLst/>
            <a:cxnLst/>
            <a:rect l="l" t="t" r="r" b="b"/>
            <a:pathLst>
              <a:path w="3124200" h="76200">
                <a:moveTo>
                  <a:pt x="76200" y="0"/>
                </a:moveTo>
                <a:lnTo>
                  <a:pt x="0" y="38100"/>
                </a:lnTo>
                <a:lnTo>
                  <a:pt x="76200" y="76200"/>
                </a:lnTo>
                <a:lnTo>
                  <a:pt x="76200" y="44450"/>
                </a:lnTo>
                <a:lnTo>
                  <a:pt x="63500" y="44450"/>
                </a:lnTo>
                <a:lnTo>
                  <a:pt x="63500" y="31750"/>
                </a:lnTo>
                <a:lnTo>
                  <a:pt x="76200" y="31750"/>
                </a:lnTo>
                <a:lnTo>
                  <a:pt x="76200" y="0"/>
                </a:lnTo>
                <a:close/>
              </a:path>
              <a:path w="3124200" h="76200">
                <a:moveTo>
                  <a:pt x="3048000" y="0"/>
                </a:moveTo>
                <a:lnTo>
                  <a:pt x="3048000" y="76200"/>
                </a:lnTo>
                <a:lnTo>
                  <a:pt x="3111500" y="44450"/>
                </a:lnTo>
                <a:lnTo>
                  <a:pt x="3060700" y="44450"/>
                </a:lnTo>
                <a:lnTo>
                  <a:pt x="3060700" y="31750"/>
                </a:lnTo>
                <a:lnTo>
                  <a:pt x="3111500" y="31750"/>
                </a:lnTo>
                <a:lnTo>
                  <a:pt x="3048000" y="0"/>
                </a:lnTo>
                <a:close/>
              </a:path>
              <a:path w="3124200" h="76200">
                <a:moveTo>
                  <a:pt x="76200" y="31750"/>
                </a:moveTo>
                <a:lnTo>
                  <a:pt x="63500" y="31750"/>
                </a:lnTo>
                <a:lnTo>
                  <a:pt x="63500" y="44450"/>
                </a:lnTo>
                <a:lnTo>
                  <a:pt x="76200" y="44450"/>
                </a:lnTo>
                <a:lnTo>
                  <a:pt x="76200" y="31750"/>
                </a:lnTo>
                <a:close/>
              </a:path>
              <a:path w="3124200" h="76200">
                <a:moveTo>
                  <a:pt x="3048000" y="31750"/>
                </a:moveTo>
                <a:lnTo>
                  <a:pt x="76200" y="31750"/>
                </a:lnTo>
                <a:lnTo>
                  <a:pt x="76200" y="44450"/>
                </a:lnTo>
                <a:lnTo>
                  <a:pt x="3048000" y="44450"/>
                </a:lnTo>
                <a:lnTo>
                  <a:pt x="3048000" y="31750"/>
                </a:lnTo>
                <a:close/>
              </a:path>
              <a:path w="3124200" h="76200">
                <a:moveTo>
                  <a:pt x="3111500" y="31750"/>
                </a:moveTo>
                <a:lnTo>
                  <a:pt x="3060700" y="31750"/>
                </a:lnTo>
                <a:lnTo>
                  <a:pt x="3060700" y="44450"/>
                </a:lnTo>
                <a:lnTo>
                  <a:pt x="3111500" y="44450"/>
                </a:lnTo>
                <a:lnTo>
                  <a:pt x="3124200" y="38100"/>
                </a:lnTo>
                <a:lnTo>
                  <a:pt x="3111500"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07" name="Graphic 2490">
            <a:extLst>
              <a:ext uri="{FF2B5EF4-FFF2-40B4-BE49-F238E27FC236}">
                <a16:creationId xmlns:a16="http://schemas.microsoft.com/office/drawing/2014/main" id="{00000000-0008-0000-1500-00006B000000}"/>
              </a:ext>
            </a:extLst>
          </xdr:cNvPr>
          <xdr:cNvSpPr/>
        </xdr:nvSpPr>
        <xdr:spPr>
          <a:xfrm>
            <a:off x="4093845" y="1575561"/>
            <a:ext cx="485775" cy="238760"/>
          </a:xfrm>
          <a:custGeom>
            <a:avLst/>
            <a:gdLst/>
            <a:ahLst/>
            <a:cxnLst/>
            <a:rect l="l" t="t" r="r" b="b"/>
            <a:pathLst>
              <a:path w="485775" h="238760">
                <a:moveTo>
                  <a:pt x="485775" y="0"/>
                </a:moveTo>
                <a:lnTo>
                  <a:pt x="0" y="0"/>
                </a:lnTo>
                <a:lnTo>
                  <a:pt x="0" y="238760"/>
                </a:lnTo>
                <a:lnTo>
                  <a:pt x="485775" y="238760"/>
                </a:lnTo>
                <a:lnTo>
                  <a:pt x="4857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8" name="Graphic 2491">
            <a:extLst>
              <a:ext uri="{FF2B5EF4-FFF2-40B4-BE49-F238E27FC236}">
                <a16:creationId xmlns:a16="http://schemas.microsoft.com/office/drawing/2014/main" id="{00000000-0008-0000-1500-00006C000000}"/>
              </a:ext>
            </a:extLst>
          </xdr:cNvPr>
          <xdr:cNvSpPr/>
        </xdr:nvSpPr>
        <xdr:spPr>
          <a:xfrm>
            <a:off x="2944495" y="1300607"/>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09" name="Image 2492">
            <a:extLst>
              <a:ext uri="{FF2B5EF4-FFF2-40B4-BE49-F238E27FC236}">
                <a16:creationId xmlns:a16="http://schemas.microsoft.com/office/drawing/2014/main" id="{00000000-0008-0000-1500-00006D000000}"/>
              </a:ext>
            </a:extLst>
          </xdr:cNvPr>
          <xdr:cNvPicPr/>
        </xdr:nvPicPr>
        <xdr:blipFill>
          <a:blip xmlns:r="http://schemas.openxmlformats.org/officeDocument/2006/relationships" r:embed="rId9" cstate="print"/>
          <a:stretch>
            <a:fillRect/>
          </a:stretch>
        </xdr:blipFill>
        <xdr:spPr>
          <a:xfrm>
            <a:off x="2931795" y="1275207"/>
            <a:ext cx="95250" cy="90805"/>
          </a:xfrm>
          <a:prstGeom prst="rect">
            <a:avLst/>
          </a:prstGeom>
        </xdr:spPr>
      </xdr:pic>
      <xdr:sp macro="" textlink="">
        <xdr:nvSpPr>
          <xdr:cNvPr id="110" name="Graphic 2493">
            <a:extLst>
              <a:ext uri="{FF2B5EF4-FFF2-40B4-BE49-F238E27FC236}">
                <a16:creationId xmlns:a16="http://schemas.microsoft.com/office/drawing/2014/main" id="{00000000-0008-0000-1500-00006E000000}"/>
              </a:ext>
            </a:extLst>
          </xdr:cNvPr>
          <xdr:cNvSpPr/>
        </xdr:nvSpPr>
        <xdr:spPr>
          <a:xfrm>
            <a:off x="2931795" y="1275207"/>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1" name="Graphic 2494">
            <a:extLst>
              <a:ext uri="{FF2B5EF4-FFF2-40B4-BE49-F238E27FC236}">
                <a16:creationId xmlns:a16="http://schemas.microsoft.com/office/drawing/2014/main" id="{00000000-0008-0000-1500-00006F000000}"/>
              </a:ext>
            </a:extLst>
          </xdr:cNvPr>
          <xdr:cNvSpPr/>
        </xdr:nvSpPr>
        <xdr:spPr>
          <a:xfrm>
            <a:off x="3084195" y="1185036"/>
            <a:ext cx="600075" cy="290830"/>
          </a:xfrm>
          <a:custGeom>
            <a:avLst/>
            <a:gdLst/>
            <a:ahLst/>
            <a:cxnLst/>
            <a:rect l="l" t="t" r="r" b="b"/>
            <a:pathLst>
              <a:path w="600075" h="290830">
                <a:moveTo>
                  <a:pt x="600075" y="0"/>
                </a:moveTo>
                <a:lnTo>
                  <a:pt x="0" y="0"/>
                </a:lnTo>
                <a:lnTo>
                  <a:pt x="0" y="290830"/>
                </a:lnTo>
                <a:lnTo>
                  <a:pt x="600075" y="290830"/>
                </a:lnTo>
                <a:lnTo>
                  <a:pt x="6000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12" name="Graphic 2495">
            <a:extLst>
              <a:ext uri="{FF2B5EF4-FFF2-40B4-BE49-F238E27FC236}">
                <a16:creationId xmlns:a16="http://schemas.microsoft.com/office/drawing/2014/main" id="{00000000-0008-0000-1500-000070000000}"/>
              </a:ext>
            </a:extLst>
          </xdr:cNvPr>
          <xdr:cNvSpPr/>
        </xdr:nvSpPr>
        <xdr:spPr>
          <a:xfrm>
            <a:off x="3630295" y="1314577"/>
            <a:ext cx="276225" cy="195580"/>
          </a:xfrm>
          <a:custGeom>
            <a:avLst/>
            <a:gdLst/>
            <a:ahLst/>
            <a:cxnLst/>
            <a:rect l="l" t="t" r="r" b="b"/>
            <a:pathLst>
              <a:path w="276225" h="195580">
                <a:moveTo>
                  <a:pt x="276225" y="0"/>
                </a:moveTo>
                <a:lnTo>
                  <a:pt x="0" y="0"/>
                </a:lnTo>
                <a:lnTo>
                  <a:pt x="0" y="195580"/>
                </a:lnTo>
                <a:lnTo>
                  <a:pt x="276225" y="195580"/>
                </a:lnTo>
                <a:lnTo>
                  <a:pt x="2762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13" name="Image 2496">
            <a:extLst>
              <a:ext uri="{FF2B5EF4-FFF2-40B4-BE49-F238E27FC236}">
                <a16:creationId xmlns:a16="http://schemas.microsoft.com/office/drawing/2014/main" id="{00000000-0008-0000-1500-000071000000}"/>
              </a:ext>
            </a:extLst>
          </xdr:cNvPr>
          <xdr:cNvPicPr/>
        </xdr:nvPicPr>
        <xdr:blipFill>
          <a:blip xmlns:r="http://schemas.openxmlformats.org/officeDocument/2006/relationships" r:embed="rId10" cstate="print"/>
          <a:stretch>
            <a:fillRect/>
          </a:stretch>
        </xdr:blipFill>
        <xdr:spPr>
          <a:xfrm>
            <a:off x="3617595" y="1289177"/>
            <a:ext cx="276225" cy="195580"/>
          </a:xfrm>
          <a:prstGeom prst="rect">
            <a:avLst/>
          </a:prstGeom>
        </xdr:spPr>
      </xdr:pic>
      <xdr:sp macro="" textlink="">
        <xdr:nvSpPr>
          <xdr:cNvPr id="114" name="Graphic 2497">
            <a:extLst>
              <a:ext uri="{FF2B5EF4-FFF2-40B4-BE49-F238E27FC236}">
                <a16:creationId xmlns:a16="http://schemas.microsoft.com/office/drawing/2014/main" id="{00000000-0008-0000-1500-000072000000}"/>
              </a:ext>
            </a:extLst>
          </xdr:cNvPr>
          <xdr:cNvSpPr/>
        </xdr:nvSpPr>
        <xdr:spPr>
          <a:xfrm>
            <a:off x="3617595" y="1289177"/>
            <a:ext cx="276225" cy="195580"/>
          </a:xfrm>
          <a:custGeom>
            <a:avLst/>
            <a:gdLst/>
            <a:ahLst/>
            <a:cxnLst/>
            <a:rect l="l" t="t" r="r" b="b"/>
            <a:pathLst>
              <a:path w="276225" h="195580">
                <a:moveTo>
                  <a:pt x="0" y="195580"/>
                </a:moveTo>
                <a:lnTo>
                  <a:pt x="276225" y="195580"/>
                </a:lnTo>
                <a:lnTo>
                  <a:pt x="276225" y="0"/>
                </a:lnTo>
                <a:lnTo>
                  <a:pt x="0" y="0"/>
                </a:lnTo>
                <a:lnTo>
                  <a:pt x="0" y="19558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5" name="Graphic 2498">
            <a:extLst>
              <a:ext uri="{FF2B5EF4-FFF2-40B4-BE49-F238E27FC236}">
                <a16:creationId xmlns:a16="http://schemas.microsoft.com/office/drawing/2014/main" id="{00000000-0008-0000-1500-000073000000}"/>
              </a:ext>
            </a:extLst>
          </xdr:cNvPr>
          <xdr:cNvSpPr/>
        </xdr:nvSpPr>
        <xdr:spPr>
          <a:xfrm>
            <a:off x="3649345" y="891032"/>
            <a:ext cx="152400" cy="352425"/>
          </a:xfrm>
          <a:custGeom>
            <a:avLst/>
            <a:gdLst/>
            <a:ahLst/>
            <a:cxnLst/>
            <a:rect l="l" t="t" r="r" b="b"/>
            <a:pathLst>
              <a:path w="152400" h="352425">
                <a:moveTo>
                  <a:pt x="76200" y="0"/>
                </a:moveTo>
                <a:lnTo>
                  <a:pt x="0" y="88137"/>
                </a:lnTo>
                <a:lnTo>
                  <a:pt x="38100" y="88137"/>
                </a:lnTo>
                <a:lnTo>
                  <a:pt x="38100" y="352424"/>
                </a:lnTo>
                <a:lnTo>
                  <a:pt x="114300" y="352424"/>
                </a:lnTo>
                <a:lnTo>
                  <a:pt x="114300" y="88137"/>
                </a:lnTo>
                <a:lnTo>
                  <a:pt x="152400" y="88137"/>
                </a:lnTo>
                <a:lnTo>
                  <a:pt x="7620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16" name="Image 2499">
            <a:extLst>
              <a:ext uri="{FF2B5EF4-FFF2-40B4-BE49-F238E27FC236}">
                <a16:creationId xmlns:a16="http://schemas.microsoft.com/office/drawing/2014/main" id="{00000000-0008-0000-1500-000074000000}"/>
              </a:ext>
            </a:extLst>
          </xdr:cNvPr>
          <xdr:cNvPicPr/>
        </xdr:nvPicPr>
        <xdr:blipFill>
          <a:blip xmlns:r="http://schemas.openxmlformats.org/officeDocument/2006/relationships" r:embed="rId11" cstate="print"/>
          <a:stretch>
            <a:fillRect/>
          </a:stretch>
        </xdr:blipFill>
        <xdr:spPr>
          <a:xfrm>
            <a:off x="3636645" y="865632"/>
            <a:ext cx="152400" cy="352425"/>
          </a:xfrm>
          <a:prstGeom prst="rect">
            <a:avLst/>
          </a:prstGeom>
        </xdr:spPr>
      </xdr:pic>
      <xdr:sp macro="" textlink="">
        <xdr:nvSpPr>
          <xdr:cNvPr id="117" name="Graphic 2500">
            <a:extLst>
              <a:ext uri="{FF2B5EF4-FFF2-40B4-BE49-F238E27FC236}">
                <a16:creationId xmlns:a16="http://schemas.microsoft.com/office/drawing/2014/main" id="{00000000-0008-0000-1500-000075000000}"/>
              </a:ext>
            </a:extLst>
          </xdr:cNvPr>
          <xdr:cNvSpPr/>
        </xdr:nvSpPr>
        <xdr:spPr>
          <a:xfrm>
            <a:off x="3636645" y="865632"/>
            <a:ext cx="152400" cy="352425"/>
          </a:xfrm>
          <a:custGeom>
            <a:avLst/>
            <a:gdLst/>
            <a:ahLst/>
            <a:cxnLst/>
            <a:rect l="l" t="t" r="r" b="b"/>
            <a:pathLst>
              <a:path w="152400" h="352425">
                <a:moveTo>
                  <a:pt x="0" y="88137"/>
                </a:moveTo>
                <a:lnTo>
                  <a:pt x="38100" y="88137"/>
                </a:lnTo>
                <a:lnTo>
                  <a:pt x="38100" y="352424"/>
                </a:lnTo>
                <a:lnTo>
                  <a:pt x="114300" y="352424"/>
                </a:lnTo>
                <a:lnTo>
                  <a:pt x="114300" y="88137"/>
                </a:lnTo>
                <a:lnTo>
                  <a:pt x="152400" y="88137"/>
                </a:lnTo>
                <a:lnTo>
                  <a:pt x="76200" y="0"/>
                </a:lnTo>
                <a:lnTo>
                  <a:pt x="0" y="88137"/>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8" name="Graphic 2501">
            <a:extLst>
              <a:ext uri="{FF2B5EF4-FFF2-40B4-BE49-F238E27FC236}">
                <a16:creationId xmlns:a16="http://schemas.microsoft.com/office/drawing/2014/main" id="{00000000-0008-0000-1500-000076000000}"/>
              </a:ext>
            </a:extLst>
          </xdr:cNvPr>
          <xdr:cNvSpPr/>
        </xdr:nvSpPr>
        <xdr:spPr>
          <a:xfrm>
            <a:off x="3912870" y="1227582"/>
            <a:ext cx="228600" cy="257175"/>
          </a:xfrm>
          <a:custGeom>
            <a:avLst/>
            <a:gdLst/>
            <a:ahLst/>
            <a:cxnLst/>
            <a:rect l="l" t="t" r="r" b="b"/>
            <a:pathLst>
              <a:path w="228600" h="257175">
                <a:moveTo>
                  <a:pt x="228600" y="0"/>
                </a:moveTo>
                <a:lnTo>
                  <a:pt x="0" y="0"/>
                </a:lnTo>
                <a:lnTo>
                  <a:pt x="0" y="257174"/>
                </a:lnTo>
                <a:lnTo>
                  <a:pt x="228600" y="257174"/>
                </a:lnTo>
                <a:lnTo>
                  <a:pt x="2286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19" name="Graphic 2502">
            <a:extLst>
              <a:ext uri="{FF2B5EF4-FFF2-40B4-BE49-F238E27FC236}">
                <a16:creationId xmlns:a16="http://schemas.microsoft.com/office/drawing/2014/main" id="{00000000-0008-0000-1500-000077000000}"/>
              </a:ext>
            </a:extLst>
          </xdr:cNvPr>
          <xdr:cNvSpPr/>
        </xdr:nvSpPr>
        <xdr:spPr>
          <a:xfrm>
            <a:off x="2979420" y="2014347"/>
            <a:ext cx="809625" cy="76200"/>
          </a:xfrm>
          <a:custGeom>
            <a:avLst/>
            <a:gdLst/>
            <a:ahLst/>
            <a:cxnLst/>
            <a:rect l="l" t="t" r="r" b="b"/>
            <a:pathLst>
              <a:path w="809625" h="76200">
                <a:moveTo>
                  <a:pt x="76200" y="0"/>
                </a:moveTo>
                <a:lnTo>
                  <a:pt x="0" y="38099"/>
                </a:lnTo>
                <a:lnTo>
                  <a:pt x="76200" y="76199"/>
                </a:lnTo>
                <a:lnTo>
                  <a:pt x="76200" y="44449"/>
                </a:lnTo>
                <a:lnTo>
                  <a:pt x="63500" y="44449"/>
                </a:lnTo>
                <a:lnTo>
                  <a:pt x="63500" y="31749"/>
                </a:lnTo>
                <a:lnTo>
                  <a:pt x="76200" y="31749"/>
                </a:lnTo>
                <a:lnTo>
                  <a:pt x="76200" y="0"/>
                </a:lnTo>
                <a:close/>
              </a:path>
              <a:path w="809625" h="76200">
                <a:moveTo>
                  <a:pt x="733425" y="0"/>
                </a:moveTo>
                <a:lnTo>
                  <a:pt x="733425" y="76199"/>
                </a:lnTo>
                <a:lnTo>
                  <a:pt x="796925" y="44449"/>
                </a:lnTo>
                <a:lnTo>
                  <a:pt x="746125" y="44449"/>
                </a:lnTo>
                <a:lnTo>
                  <a:pt x="746125" y="31749"/>
                </a:lnTo>
                <a:lnTo>
                  <a:pt x="796925" y="31749"/>
                </a:lnTo>
                <a:lnTo>
                  <a:pt x="733425" y="0"/>
                </a:lnTo>
                <a:close/>
              </a:path>
              <a:path w="809625" h="76200">
                <a:moveTo>
                  <a:pt x="76200" y="31749"/>
                </a:moveTo>
                <a:lnTo>
                  <a:pt x="63500" y="31749"/>
                </a:lnTo>
                <a:lnTo>
                  <a:pt x="63500" y="44449"/>
                </a:lnTo>
                <a:lnTo>
                  <a:pt x="76200" y="44449"/>
                </a:lnTo>
                <a:lnTo>
                  <a:pt x="76200" y="31749"/>
                </a:lnTo>
                <a:close/>
              </a:path>
              <a:path w="809625" h="76200">
                <a:moveTo>
                  <a:pt x="733425" y="31749"/>
                </a:moveTo>
                <a:lnTo>
                  <a:pt x="76200" y="31749"/>
                </a:lnTo>
                <a:lnTo>
                  <a:pt x="76200" y="44449"/>
                </a:lnTo>
                <a:lnTo>
                  <a:pt x="733425" y="44449"/>
                </a:lnTo>
                <a:lnTo>
                  <a:pt x="733425" y="31749"/>
                </a:lnTo>
                <a:close/>
              </a:path>
              <a:path w="809625" h="76200">
                <a:moveTo>
                  <a:pt x="796925" y="31749"/>
                </a:moveTo>
                <a:lnTo>
                  <a:pt x="746125" y="31749"/>
                </a:lnTo>
                <a:lnTo>
                  <a:pt x="746125" y="44449"/>
                </a:lnTo>
                <a:lnTo>
                  <a:pt x="796925" y="44449"/>
                </a:lnTo>
                <a:lnTo>
                  <a:pt x="809625" y="38099"/>
                </a:lnTo>
                <a:lnTo>
                  <a:pt x="796925" y="31749"/>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20" name="Graphic 2503">
            <a:extLst>
              <a:ext uri="{FF2B5EF4-FFF2-40B4-BE49-F238E27FC236}">
                <a16:creationId xmlns:a16="http://schemas.microsoft.com/office/drawing/2014/main" id="{00000000-0008-0000-1500-000078000000}"/>
              </a:ext>
            </a:extLst>
          </xdr:cNvPr>
          <xdr:cNvSpPr/>
        </xdr:nvSpPr>
        <xdr:spPr>
          <a:xfrm>
            <a:off x="3150870" y="1965451"/>
            <a:ext cx="457200" cy="257175"/>
          </a:xfrm>
          <a:custGeom>
            <a:avLst/>
            <a:gdLst/>
            <a:ahLst/>
            <a:cxnLst/>
            <a:rect l="l" t="t" r="r" b="b"/>
            <a:pathLst>
              <a:path w="457200" h="257175">
                <a:moveTo>
                  <a:pt x="457200" y="0"/>
                </a:moveTo>
                <a:lnTo>
                  <a:pt x="0" y="0"/>
                </a:lnTo>
                <a:lnTo>
                  <a:pt x="0" y="257174"/>
                </a:lnTo>
                <a:lnTo>
                  <a:pt x="457200" y="257174"/>
                </a:lnTo>
                <a:lnTo>
                  <a:pt x="4572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1" name="Textbox 2504">
            <a:extLst>
              <a:ext uri="{FF2B5EF4-FFF2-40B4-BE49-F238E27FC236}">
                <a16:creationId xmlns:a16="http://schemas.microsoft.com/office/drawing/2014/main" id="{00000000-0008-0000-1500-000079000000}"/>
              </a:ext>
            </a:extLst>
          </xdr:cNvPr>
          <xdr:cNvSpPr txBox="1"/>
        </xdr:nvSpPr>
        <xdr:spPr>
          <a:xfrm>
            <a:off x="4005579" y="1302766"/>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122" name="Textbox 2505">
            <a:extLst>
              <a:ext uri="{FF2B5EF4-FFF2-40B4-BE49-F238E27FC236}">
                <a16:creationId xmlns:a16="http://schemas.microsoft.com/office/drawing/2014/main" id="{00000000-0008-0000-1500-00007A000000}"/>
              </a:ext>
            </a:extLst>
          </xdr:cNvPr>
          <xdr:cNvSpPr txBox="1"/>
        </xdr:nvSpPr>
        <xdr:spPr>
          <a:xfrm>
            <a:off x="1212977" y="1659382"/>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75m</a:t>
            </a:r>
            <a:endParaRPr lang="en-US" sz="1100">
              <a:effectLst/>
              <a:latin typeface="Carlito"/>
              <a:ea typeface="Carlito"/>
              <a:cs typeface="Carlito"/>
            </a:endParaRPr>
          </a:p>
        </xdr:txBody>
      </xdr:sp>
      <xdr:sp macro="" textlink="">
        <xdr:nvSpPr>
          <xdr:cNvPr id="123" name="Textbox 2506">
            <a:extLst>
              <a:ext uri="{FF2B5EF4-FFF2-40B4-BE49-F238E27FC236}">
                <a16:creationId xmlns:a16="http://schemas.microsoft.com/office/drawing/2014/main" id="{00000000-0008-0000-1500-00007B000000}"/>
              </a:ext>
            </a:extLst>
          </xdr:cNvPr>
          <xdr:cNvSpPr txBox="1"/>
        </xdr:nvSpPr>
        <xdr:spPr>
          <a:xfrm>
            <a:off x="4185411" y="1650238"/>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75m</a:t>
            </a:r>
            <a:endParaRPr lang="en-US" sz="1100">
              <a:effectLst/>
              <a:latin typeface="Carlito"/>
              <a:ea typeface="Carlito"/>
              <a:cs typeface="Carlito"/>
            </a:endParaRPr>
          </a:p>
        </xdr:txBody>
      </xdr:sp>
      <xdr:sp macro="" textlink="">
        <xdr:nvSpPr>
          <xdr:cNvPr id="124" name="Textbox 2507">
            <a:extLst>
              <a:ext uri="{FF2B5EF4-FFF2-40B4-BE49-F238E27FC236}">
                <a16:creationId xmlns:a16="http://schemas.microsoft.com/office/drawing/2014/main" id="{00000000-0008-0000-1500-00007C000000}"/>
              </a:ext>
            </a:extLst>
          </xdr:cNvPr>
          <xdr:cNvSpPr txBox="1"/>
        </xdr:nvSpPr>
        <xdr:spPr>
          <a:xfrm>
            <a:off x="3243579" y="2040635"/>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32m</a:t>
            </a:r>
            <a:endParaRPr lang="en-US" sz="1100">
              <a:effectLst/>
              <a:latin typeface="Carlito"/>
              <a:ea typeface="Carlito"/>
              <a:cs typeface="Carlito"/>
            </a:endParaRPr>
          </a:p>
        </xdr:txBody>
      </xdr:sp>
      <xdr:sp macro="" textlink="">
        <xdr:nvSpPr>
          <xdr:cNvPr id="125" name="Textbox 2508">
            <a:extLst>
              <a:ext uri="{FF2B5EF4-FFF2-40B4-BE49-F238E27FC236}">
                <a16:creationId xmlns:a16="http://schemas.microsoft.com/office/drawing/2014/main" id="{00000000-0008-0000-1500-00007D000000}"/>
              </a:ext>
            </a:extLst>
          </xdr:cNvPr>
          <xdr:cNvSpPr txBox="1"/>
        </xdr:nvSpPr>
        <xdr:spPr>
          <a:xfrm>
            <a:off x="3084195" y="1185036"/>
            <a:ext cx="600075" cy="299720"/>
          </a:xfrm>
          <a:prstGeom prst="rect">
            <a:avLst/>
          </a:prstGeom>
        </xdr:spPr>
        <xdr:txBody>
          <a:bodyPr wrap="square" lIns="0" tIns="0" rIns="0" bIns="0" rtlCol="0">
            <a:noAutofit/>
          </a:bodyPr>
          <a:lstStyle/>
          <a:p>
            <a:pPr marL="92075">
              <a:spcBef>
                <a:spcPts val="370"/>
              </a:spcBef>
              <a:spcAft>
                <a:spcPts val="0"/>
              </a:spcAft>
            </a:pPr>
            <a:r>
              <a:rPr lang="en-US" sz="1100" spc="-25">
                <a:solidFill>
                  <a:srgbClr val="FF0000"/>
                </a:solidFill>
                <a:effectLst/>
                <a:latin typeface="Carlito"/>
                <a:ea typeface="Carlito"/>
                <a:cs typeface="Carlito"/>
              </a:rPr>
              <a:t>CF</a:t>
            </a:r>
            <a:endParaRPr lang="en-US" sz="1100">
              <a:effectLst/>
              <a:latin typeface="Carlito"/>
              <a:ea typeface="Carlito"/>
              <a:cs typeface="Carlito"/>
            </a:endParaRPr>
          </a:p>
        </xdr:txBody>
      </xdr:sp>
    </xdr:grpSp>
    <xdr:clientData/>
  </xdr:twoCellAnchor>
  <xdr:twoCellAnchor>
    <xdr:from>
      <xdr:col>12</xdr:col>
      <xdr:colOff>342900</xdr:colOff>
      <xdr:row>0</xdr:row>
      <xdr:rowOff>190500</xdr:rowOff>
    </xdr:from>
    <xdr:to>
      <xdr:col>22</xdr:col>
      <xdr:colOff>342138</xdr:colOff>
      <xdr:row>11</xdr:row>
      <xdr:rowOff>131571</xdr:rowOff>
    </xdr:to>
    <xdr:grpSp>
      <xdr:nvGrpSpPr>
        <xdr:cNvPr id="154" name="Group 153">
          <a:extLst>
            <a:ext uri="{FF2B5EF4-FFF2-40B4-BE49-F238E27FC236}">
              <a16:creationId xmlns:a16="http://schemas.microsoft.com/office/drawing/2014/main" id="{00000000-0008-0000-1500-00009A000000}"/>
            </a:ext>
          </a:extLst>
        </xdr:cNvPr>
        <xdr:cNvGrpSpPr/>
      </xdr:nvGrpSpPr>
      <xdr:grpSpPr>
        <a:xfrm>
          <a:off x="6499860" y="190500"/>
          <a:ext cx="6095238" cy="1998471"/>
          <a:chOff x="4114800" y="220980"/>
          <a:chExt cx="6095238" cy="1998471"/>
        </a:xfrm>
      </xdr:grpSpPr>
      <xdr:grpSp>
        <xdr:nvGrpSpPr>
          <xdr:cNvPr id="79" name="Group 78">
            <a:extLst>
              <a:ext uri="{FF2B5EF4-FFF2-40B4-BE49-F238E27FC236}">
                <a16:creationId xmlns:a16="http://schemas.microsoft.com/office/drawing/2014/main" id="{00000000-0008-0000-1500-00004F000000}"/>
              </a:ext>
            </a:extLst>
          </xdr:cNvPr>
          <xdr:cNvGrpSpPr>
            <a:grpSpLocks/>
          </xdr:cNvGrpSpPr>
        </xdr:nvGrpSpPr>
        <xdr:grpSpPr>
          <a:xfrm>
            <a:off x="4114800" y="220980"/>
            <a:ext cx="6095238" cy="1998471"/>
            <a:chOff x="0" y="0"/>
            <a:chExt cx="6095238" cy="1998471"/>
          </a:xfrm>
        </xdr:grpSpPr>
        <xdr:pic>
          <xdr:nvPicPr>
            <xdr:cNvPr id="80" name="Image 2266">
              <a:extLst>
                <a:ext uri="{FF2B5EF4-FFF2-40B4-BE49-F238E27FC236}">
                  <a16:creationId xmlns:a16="http://schemas.microsoft.com/office/drawing/2014/main" id="{00000000-0008-0000-1500-000050000000}"/>
                </a:ext>
              </a:extLst>
            </xdr:cNvPr>
            <xdr:cNvPicPr/>
          </xdr:nvPicPr>
          <xdr:blipFill>
            <a:blip xmlns:r="http://schemas.openxmlformats.org/officeDocument/2006/relationships" r:embed="rId2" cstate="print"/>
            <a:stretch>
              <a:fillRect/>
            </a:stretch>
          </xdr:blipFill>
          <xdr:spPr>
            <a:xfrm>
              <a:off x="0" y="0"/>
              <a:ext cx="6095238" cy="1533283"/>
            </a:xfrm>
            <a:prstGeom prst="rect">
              <a:avLst/>
            </a:prstGeom>
          </xdr:spPr>
        </xdr:pic>
        <xdr:sp macro="" textlink="">
          <xdr:nvSpPr>
            <xdr:cNvPr id="81" name="Graphic 2267">
              <a:extLst>
                <a:ext uri="{FF2B5EF4-FFF2-40B4-BE49-F238E27FC236}">
                  <a16:creationId xmlns:a16="http://schemas.microsoft.com/office/drawing/2014/main" id="{00000000-0008-0000-1500-000051000000}"/>
                </a:ext>
              </a:extLst>
            </xdr:cNvPr>
            <xdr:cNvSpPr/>
          </xdr:nvSpPr>
          <xdr:spPr>
            <a:xfrm>
              <a:off x="2979420" y="60071"/>
              <a:ext cx="1270" cy="1866900"/>
            </a:xfrm>
            <a:custGeom>
              <a:avLst/>
              <a:gdLst/>
              <a:ahLst/>
              <a:cxnLst/>
              <a:rect l="l" t="t" r="r" b="b"/>
              <a:pathLst>
                <a:path h="1866900">
                  <a:moveTo>
                    <a:pt x="0" y="0"/>
                  </a:moveTo>
                  <a:lnTo>
                    <a:pt x="0" y="18669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82" name="Graphic 2268">
              <a:extLst>
                <a:ext uri="{FF2B5EF4-FFF2-40B4-BE49-F238E27FC236}">
                  <a16:creationId xmlns:a16="http://schemas.microsoft.com/office/drawing/2014/main" id="{00000000-0008-0000-1500-000052000000}"/>
                </a:ext>
              </a:extLst>
            </xdr:cNvPr>
            <xdr:cNvSpPr/>
          </xdr:nvSpPr>
          <xdr:spPr>
            <a:xfrm>
              <a:off x="2201545" y="1290066"/>
              <a:ext cx="95250" cy="90805"/>
            </a:xfrm>
            <a:custGeom>
              <a:avLst/>
              <a:gdLst/>
              <a:ahLst/>
              <a:cxnLst/>
              <a:rect l="l" t="t" r="r" b="b"/>
              <a:pathLst>
                <a:path w="95250" h="90805">
                  <a:moveTo>
                    <a:pt x="47625" y="0"/>
                  </a:moveTo>
                  <a:lnTo>
                    <a:pt x="29092" y="3567"/>
                  </a:lnTo>
                  <a:lnTo>
                    <a:pt x="13954" y="13303"/>
                  </a:lnTo>
                  <a:lnTo>
                    <a:pt x="3744" y="27753"/>
                  </a:lnTo>
                  <a:lnTo>
                    <a:pt x="0" y="45465"/>
                  </a:lnTo>
                  <a:lnTo>
                    <a:pt x="3744" y="63105"/>
                  </a:lnTo>
                  <a:lnTo>
                    <a:pt x="13954" y="77517"/>
                  </a:lnTo>
                  <a:lnTo>
                    <a:pt x="29092" y="87239"/>
                  </a:lnTo>
                  <a:lnTo>
                    <a:pt x="47625" y="90804"/>
                  </a:lnTo>
                  <a:lnTo>
                    <a:pt x="66157" y="87239"/>
                  </a:lnTo>
                  <a:lnTo>
                    <a:pt x="81295" y="77517"/>
                  </a:lnTo>
                  <a:lnTo>
                    <a:pt x="91505" y="63105"/>
                  </a:lnTo>
                  <a:lnTo>
                    <a:pt x="95250" y="45465"/>
                  </a:lnTo>
                  <a:lnTo>
                    <a:pt x="91505" y="27753"/>
                  </a:lnTo>
                  <a:lnTo>
                    <a:pt x="81295" y="13303"/>
                  </a:lnTo>
                  <a:lnTo>
                    <a:pt x="66157" y="3567"/>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83" name="Image 2269">
              <a:extLst>
                <a:ext uri="{FF2B5EF4-FFF2-40B4-BE49-F238E27FC236}">
                  <a16:creationId xmlns:a16="http://schemas.microsoft.com/office/drawing/2014/main" id="{00000000-0008-0000-1500-000053000000}"/>
                </a:ext>
              </a:extLst>
            </xdr:cNvPr>
            <xdr:cNvPicPr/>
          </xdr:nvPicPr>
          <xdr:blipFill>
            <a:blip xmlns:r="http://schemas.openxmlformats.org/officeDocument/2006/relationships" r:embed="rId12" cstate="print"/>
            <a:stretch>
              <a:fillRect/>
            </a:stretch>
          </xdr:blipFill>
          <xdr:spPr>
            <a:xfrm>
              <a:off x="2188845" y="1264666"/>
              <a:ext cx="95250" cy="90804"/>
            </a:xfrm>
            <a:prstGeom prst="rect">
              <a:avLst/>
            </a:prstGeom>
          </xdr:spPr>
        </xdr:pic>
        <xdr:sp macro="" textlink="">
          <xdr:nvSpPr>
            <xdr:cNvPr id="84" name="Graphic 2270">
              <a:extLst>
                <a:ext uri="{FF2B5EF4-FFF2-40B4-BE49-F238E27FC236}">
                  <a16:creationId xmlns:a16="http://schemas.microsoft.com/office/drawing/2014/main" id="{00000000-0008-0000-1500-000054000000}"/>
                </a:ext>
              </a:extLst>
            </xdr:cNvPr>
            <xdr:cNvSpPr/>
          </xdr:nvSpPr>
          <xdr:spPr>
            <a:xfrm>
              <a:off x="2188845" y="1264666"/>
              <a:ext cx="95250" cy="90805"/>
            </a:xfrm>
            <a:custGeom>
              <a:avLst/>
              <a:gdLst/>
              <a:ahLst/>
              <a:cxnLst/>
              <a:rect l="l" t="t" r="r" b="b"/>
              <a:pathLst>
                <a:path w="95250" h="90805">
                  <a:moveTo>
                    <a:pt x="47625" y="0"/>
                  </a:moveTo>
                  <a:lnTo>
                    <a:pt x="29092" y="3567"/>
                  </a:lnTo>
                  <a:lnTo>
                    <a:pt x="13954" y="13303"/>
                  </a:lnTo>
                  <a:lnTo>
                    <a:pt x="3744" y="27753"/>
                  </a:lnTo>
                  <a:lnTo>
                    <a:pt x="0" y="45465"/>
                  </a:lnTo>
                  <a:lnTo>
                    <a:pt x="3744" y="63105"/>
                  </a:lnTo>
                  <a:lnTo>
                    <a:pt x="13954" y="77517"/>
                  </a:lnTo>
                  <a:lnTo>
                    <a:pt x="29092" y="87239"/>
                  </a:lnTo>
                  <a:lnTo>
                    <a:pt x="47625" y="90804"/>
                  </a:lnTo>
                  <a:lnTo>
                    <a:pt x="66157" y="87239"/>
                  </a:lnTo>
                  <a:lnTo>
                    <a:pt x="81295" y="77517"/>
                  </a:lnTo>
                  <a:lnTo>
                    <a:pt x="91505" y="63105"/>
                  </a:lnTo>
                  <a:lnTo>
                    <a:pt x="95250" y="45465"/>
                  </a:lnTo>
                  <a:lnTo>
                    <a:pt x="91505" y="27753"/>
                  </a:lnTo>
                  <a:lnTo>
                    <a:pt x="81295" y="13303"/>
                  </a:lnTo>
                  <a:lnTo>
                    <a:pt x="66157" y="3567"/>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85" name="Graphic 2271">
              <a:extLst>
                <a:ext uri="{FF2B5EF4-FFF2-40B4-BE49-F238E27FC236}">
                  <a16:creationId xmlns:a16="http://schemas.microsoft.com/office/drawing/2014/main" id="{00000000-0008-0000-1500-000055000000}"/>
                </a:ext>
              </a:extLst>
            </xdr:cNvPr>
            <xdr:cNvSpPr/>
          </xdr:nvSpPr>
          <xdr:spPr>
            <a:xfrm>
              <a:off x="2236470" y="1317371"/>
              <a:ext cx="1270" cy="571500"/>
            </a:xfrm>
            <a:custGeom>
              <a:avLst/>
              <a:gdLst/>
              <a:ahLst/>
              <a:cxnLst/>
              <a:rect l="l" t="t" r="r" b="b"/>
              <a:pathLst>
                <a:path h="571500">
                  <a:moveTo>
                    <a:pt x="0" y="0"/>
                  </a:moveTo>
                  <a:lnTo>
                    <a:pt x="0" y="5715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86" name="Graphic 2272">
              <a:extLst>
                <a:ext uri="{FF2B5EF4-FFF2-40B4-BE49-F238E27FC236}">
                  <a16:creationId xmlns:a16="http://schemas.microsoft.com/office/drawing/2014/main" id="{00000000-0008-0000-1500-000056000000}"/>
                </a:ext>
              </a:extLst>
            </xdr:cNvPr>
            <xdr:cNvSpPr/>
          </xdr:nvSpPr>
          <xdr:spPr>
            <a:xfrm>
              <a:off x="55245" y="1803145"/>
              <a:ext cx="3705225" cy="77470"/>
            </a:xfrm>
            <a:custGeom>
              <a:avLst/>
              <a:gdLst/>
              <a:ahLst/>
              <a:cxnLst/>
              <a:rect l="l" t="t" r="r" b="b"/>
              <a:pathLst>
                <a:path w="3705225" h="77470">
                  <a:moveTo>
                    <a:pt x="2181225" y="38100"/>
                  </a:moveTo>
                  <a:lnTo>
                    <a:pt x="2168525" y="31750"/>
                  </a:lnTo>
                  <a:lnTo>
                    <a:pt x="2105025" y="0"/>
                  </a:lnTo>
                  <a:lnTo>
                    <a:pt x="2105025" y="31750"/>
                  </a:lnTo>
                  <a:lnTo>
                    <a:pt x="76200" y="31750"/>
                  </a:lnTo>
                  <a:lnTo>
                    <a:pt x="76200" y="0"/>
                  </a:lnTo>
                  <a:lnTo>
                    <a:pt x="0" y="38100"/>
                  </a:lnTo>
                  <a:lnTo>
                    <a:pt x="76200" y="76200"/>
                  </a:lnTo>
                  <a:lnTo>
                    <a:pt x="76200" y="44450"/>
                  </a:lnTo>
                  <a:lnTo>
                    <a:pt x="2105025" y="44450"/>
                  </a:lnTo>
                  <a:lnTo>
                    <a:pt x="2105025" y="76200"/>
                  </a:lnTo>
                  <a:lnTo>
                    <a:pt x="2168525" y="44450"/>
                  </a:lnTo>
                  <a:lnTo>
                    <a:pt x="2181225" y="38100"/>
                  </a:lnTo>
                  <a:close/>
                </a:path>
                <a:path w="3705225" h="77470">
                  <a:moveTo>
                    <a:pt x="3705225" y="39370"/>
                  </a:moveTo>
                  <a:lnTo>
                    <a:pt x="3629025" y="1143"/>
                  </a:lnTo>
                  <a:lnTo>
                    <a:pt x="3629025" y="33020"/>
                  </a:lnTo>
                  <a:lnTo>
                    <a:pt x="3000375" y="32397"/>
                  </a:lnTo>
                  <a:lnTo>
                    <a:pt x="3000375" y="635"/>
                  </a:lnTo>
                  <a:lnTo>
                    <a:pt x="2924175" y="38735"/>
                  </a:lnTo>
                  <a:lnTo>
                    <a:pt x="3000375" y="76835"/>
                  </a:lnTo>
                  <a:lnTo>
                    <a:pt x="3000375" y="45097"/>
                  </a:lnTo>
                  <a:lnTo>
                    <a:pt x="3629025" y="45720"/>
                  </a:lnTo>
                  <a:lnTo>
                    <a:pt x="3629025" y="77343"/>
                  </a:lnTo>
                  <a:lnTo>
                    <a:pt x="3692474" y="45720"/>
                  </a:lnTo>
                  <a:lnTo>
                    <a:pt x="3705225" y="3937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87" name="Graphic 2273">
              <a:extLst>
                <a:ext uri="{FF2B5EF4-FFF2-40B4-BE49-F238E27FC236}">
                  <a16:creationId xmlns:a16="http://schemas.microsoft.com/office/drawing/2014/main" id="{00000000-0008-0000-1500-000057000000}"/>
                </a:ext>
              </a:extLst>
            </xdr:cNvPr>
            <xdr:cNvSpPr/>
          </xdr:nvSpPr>
          <xdr:spPr>
            <a:xfrm>
              <a:off x="1036319" y="1736470"/>
              <a:ext cx="723900" cy="257175"/>
            </a:xfrm>
            <a:custGeom>
              <a:avLst/>
              <a:gdLst/>
              <a:ahLst/>
              <a:cxnLst/>
              <a:rect l="l" t="t" r="r" b="b"/>
              <a:pathLst>
                <a:path w="723900" h="257175">
                  <a:moveTo>
                    <a:pt x="723900" y="0"/>
                  </a:moveTo>
                  <a:lnTo>
                    <a:pt x="0" y="0"/>
                  </a:lnTo>
                  <a:lnTo>
                    <a:pt x="0" y="257175"/>
                  </a:lnTo>
                  <a:lnTo>
                    <a:pt x="723900" y="257175"/>
                  </a:lnTo>
                  <a:lnTo>
                    <a:pt x="7239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8" name="Graphic 2274">
              <a:extLst>
                <a:ext uri="{FF2B5EF4-FFF2-40B4-BE49-F238E27FC236}">
                  <a16:creationId xmlns:a16="http://schemas.microsoft.com/office/drawing/2014/main" id="{00000000-0008-0000-1500-000058000000}"/>
                </a:ext>
              </a:extLst>
            </xdr:cNvPr>
            <xdr:cNvSpPr/>
          </xdr:nvSpPr>
          <xdr:spPr>
            <a:xfrm>
              <a:off x="3611245" y="1318641"/>
              <a:ext cx="276225" cy="195580"/>
            </a:xfrm>
            <a:custGeom>
              <a:avLst/>
              <a:gdLst/>
              <a:ahLst/>
              <a:cxnLst/>
              <a:rect l="l" t="t" r="r" b="b"/>
              <a:pathLst>
                <a:path w="276225" h="195580">
                  <a:moveTo>
                    <a:pt x="276225" y="0"/>
                  </a:moveTo>
                  <a:lnTo>
                    <a:pt x="0" y="0"/>
                  </a:lnTo>
                  <a:lnTo>
                    <a:pt x="0" y="195579"/>
                  </a:lnTo>
                  <a:lnTo>
                    <a:pt x="276225" y="195579"/>
                  </a:lnTo>
                  <a:lnTo>
                    <a:pt x="2762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89" name="Image 2275">
              <a:extLst>
                <a:ext uri="{FF2B5EF4-FFF2-40B4-BE49-F238E27FC236}">
                  <a16:creationId xmlns:a16="http://schemas.microsoft.com/office/drawing/2014/main" id="{00000000-0008-0000-1500-000059000000}"/>
                </a:ext>
              </a:extLst>
            </xdr:cNvPr>
            <xdr:cNvPicPr/>
          </xdr:nvPicPr>
          <xdr:blipFill>
            <a:blip xmlns:r="http://schemas.openxmlformats.org/officeDocument/2006/relationships" r:embed="rId13" cstate="print"/>
            <a:stretch>
              <a:fillRect/>
            </a:stretch>
          </xdr:blipFill>
          <xdr:spPr>
            <a:xfrm>
              <a:off x="3598545" y="1293241"/>
              <a:ext cx="276225" cy="195579"/>
            </a:xfrm>
            <a:prstGeom prst="rect">
              <a:avLst/>
            </a:prstGeom>
          </xdr:spPr>
        </xdr:pic>
        <xdr:sp macro="" textlink="">
          <xdr:nvSpPr>
            <xdr:cNvPr id="90" name="Graphic 2276">
              <a:extLst>
                <a:ext uri="{FF2B5EF4-FFF2-40B4-BE49-F238E27FC236}">
                  <a16:creationId xmlns:a16="http://schemas.microsoft.com/office/drawing/2014/main" id="{00000000-0008-0000-1500-00005A000000}"/>
                </a:ext>
              </a:extLst>
            </xdr:cNvPr>
            <xdr:cNvSpPr/>
          </xdr:nvSpPr>
          <xdr:spPr>
            <a:xfrm>
              <a:off x="3598545" y="1293241"/>
              <a:ext cx="276225" cy="195580"/>
            </a:xfrm>
            <a:custGeom>
              <a:avLst/>
              <a:gdLst/>
              <a:ahLst/>
              <a:cxnLst/>
              <a:rect l="l" t="t" r="r" b="b"/>
              <a:pathLst>
                <a:path w="276225" h="195580">
                  <a:moveTo>
                    <a:pt x="0" y="195579"/>
                  </a:moveTo>
                  <a:lnTo>
                    <a:pt x="276225" y="195579"/>
                  </a:lnTo>
                  <a:lnTo>
                    <a:pt x="276225" y="0"/>
                  </a:lnTo>
                  <a:lnTo>
                    <a:pt x="0" y="0"/>
                  </a:lnTo>
                  <a:lnTo>
                    <a:pt x="0" y="195579"/>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1" name="Graphic 2277">
              <a:extLst>
                <a:ext uri="{FF2B5EF4-FFF2-40B4-BE49-F238E27FC236}">
                  <a16:creationId xmlns:a16="http://schemas.microsoft.com/office/drawing/2014/main" id="{00000000-0008-0000-1500-00005B000000}"/>
                </a:ext>
              </a:extLst>
            </xdr:cNvPr>
            <xdr:cNvSpPr/>
          </xdr:nvSpPr>
          <xdr:spPr>
            <a:xfrm>
              <a:off x="3322320" y="1250696"/>
              <a:ext cx="228600" cy="257175"/>
            </a:xfrm>
            <a:custGeom>
              <a:avLst/>
              <a:gdLst/>
              <a:ahLst/>
              <a:cxnLst/>
              <a:rect l="l" t="t" r="r" b="b"/>
              <a:pathLst>
                <a:path w="228600" h="257175">
                  <a:moveTo>
                    <a:pt x="228600" y="0"/>
                  </a:moveTo>
                  <a:lnTo>
                    <a:pt x="0" y="0"/>
                  </a:lnTo>
                  <a:lnTo>
                    <a:pt x="0" y="257175"/>
                  </a:lnTo>
                  <a:lnTo>
                    <a:pt x="228600" y="257175"/>
                  </a:lnTo>
                  <a:lnTo>
                    <a:pt x="2286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2" name="Graphic 2278">
              <a:extLst>
                <a:ext uri="{FF2B5EF4-FFF2-40B4-BE49-F238E27FC236}">
                  <a16:creationId xmlns:a16="http://schemas.microsoft.com/office/drawing/2014/main" id="{00000000-0008-0000-1500-00005C000000}"/>
                </a:ext>
              </a:extLst>
            </xdr:cNvPr>
            <xdr:cNvSpPr/>
          </xdr:nvSpPr>
          <xdr:spPr>
            <a:xfrm>
              <a:off x="2217420" y="1803780"/>
              <a:ext cx="781050" cy="76835"/>
            </a:xfrm>
            <a:custGeom>
              <a:avLst/>
              <a:gdLst/>
              <a:ahLst/>
              <a:cxnLst/>
              <a:rect l="l" t="t" r="r" b="b"/>
              <a:pathLst>
                <a:path w="781050" h="76835">
                  <a:moveTo>
                    <a:pt x="704850" y="45072"/>
                  </a:moveTo>
                  <a:lnTo>
                    <a:pt x="704850" y="76708"/>
                  </a:lnTo>
                  <a:lnTo>
                    <a:pt x="768307" y="45085"/>
                  </a:lnTo>
                  <a:lnTo>
                    <a:pt x="704850" y="45072"/>
                  </a:lnTo>
                  <a:close/>
                </a:path>
                <a:path w="781050" h="76835">
                  <a:moveTo>
                    <a:pt x="76200" y="0"/>
                  </a:moveTo>
                  <a:lnTo>
                    <a:pt x="0" y="38100"/>
                  </a:lnTo>
                  <a:lnTo>
                    <a:pt x="76200" y="76200"/>
                  </a:lnTo>
                  <a:lnTo>
                    <a:pt x="76200" y="44462"/>
                  </a:lnTo>
                  <a:lnTo>
                    <a:pt x="63500" y="44450"/>
                  </a:lnTo>
                  <a:lnTo>
                    <a:pt x="63500" y="31750"/>
                  </a:lnTo>
                  <a:lnTo>
                    <a:pt x="76200" y="31750"/>
                  </a:lnTo>
                  <a:lnTo>
                    <a:pt x="76200" y="0"/>
                  </a:lnTo>
                  <a:close/>
                </a:path>
                <a:path w="781050" h="76835">
                  <a:moveTo>
                    <a:pt x="704850" y="32372"/>
                  </a:moveTo>
                  <a:lnTo>
                    <a:pt x="704850" y="45072"/>
                  </a:lnTo>
                  <a:lnTo>
                    <a:pt x="717550" y="45085"/>
                  </a:lnTo>
                  <a:lnTo>
                    <a:pt x="717550" y="32385"/>
                  </a:lnTo>
                  <a:lnTo>
                    <a:pt x="704850" y="32372"/>
                  </a:lnTo>
                  <a:close/>
                </a:path>
                <a:path w="781050" h="76835">
                  <a:moveTo>
                    <a:pt x="704850" y="508"/>
                  </a:moveTo>
                  <a:lnTo>
                    <a:pt x="704850" y="32372"/>
                  </a:lnTo>
                  <a:lnTo>
                    <a:pt x="717550" y="32385"/>
                  </a:lnTo>
                  <a:lnTo>
                    <a:pt x="717550" y="45085"/>
                  </a:lnTo>
                  <a:lnTo>
                    <a:pt x="768332" y="45072"/>
                  </a:lnTo>
                  <a:lnTo>
                    <a:pt x="781050" y="38735"/>
                  </a:lnTo>
                  <a:lnTo>
                    <a:pt x="704850" y="508"/>
                  </a:lnTo>
                  <a:close/>
                </a:path>
                <a:path w="781050" h="76835">
                  <a:moveTo>
                    <a:pt x="76200" y="31762"/>
                  </a:moveTo>
                  <a:lnTo>
                    <a:pt x="76200" y="44462"/>
                  </a:lnTo>
                  <a:lnTo>
                    <a:pt x="704850" y="45072"/>
                  </a:lnTo>
                  <a:lnTo>
                    <a:pt x="704850" y="32372"/>
                  </a:lnTo>
                  <a:lnTo>
                    <a:pt x="76200" y="31762"/>
                  </a:lnTo>
                  <a:close/>
                </a:path>
                <a:path w="781050" h="76835">
                  <a:moveTo>
                    <a:pt x="63500" y="31750"/>
                  </a:moveTo>
                  <a:lnTo>
                    <a:pt x="63500" y="44450"/>
                  </a:lnTo>
                  <a:lnTo>
                    <a:pt x="76200" y="44462"/>
                  </a:lnTo>
                  <a:lnTo>
                    <a:pt x="76200" y="31762"/>
                  </a:lnTo>
                  <a:lnTo>
                    <a:pt x="63500" y="31750"/>
                  </a:lnTo>
                  <a:close/>
                </a:path>
                <a:path w="781050" h="76835">
                  <a:moveTo>
                    <a:pt x="76200" y="31750"/>
                  </a:moveTo>
                  <a:lnTo>
                    <a:pt x="63500" y="31750"/>
                  </a:lnTo>
                  <a:lnTo>
                    <a:pt x="76200" y="31762"/>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93" name="Graphic 2279">
              <a:extLst>
                <a:ext uri="{FF2B5EF4-FFF2-40B4-BE49-F238E27FC236}">
                  <a16:creationId xmlns:a16="http://schemas.microsoft.com/office/drawing/2014/main" id="{00000000-0008-0000-1500-00005D000000}"/>
                </a:ext>
              </a:extLst>
            </xdr:cNvPr>
            <xdr:cNvSpPr/>
          </xdr:nvSpPr>
          <xdr:spPr>
            <a:xfrm>
              <a:off x="3620770" y="847471"/>
              <a:ext cx="152400" cy="352425"/>
            </a:xfrm>
            <a:custGeom>
              <a:avLst/>
              <a:gdLst/>
              <a:ahLst/>
              <a:cxnLst/>
              <a:rect l="l" t="t" r="r" b="b"/>
              <a:pathLst>
                <a:path w="152400" h="352425">
                  <a:moveTo>
                    <a:pt x="114300" y="0"/>
                  </a:moveTo>
                  <a:lnTo>
                    <a:pt x="38100" y="0"/>
                  </a:lnTo>
                  <a:lnTo>
                    <a:pt x="38100" y="264287"/>
                  </a:lnTo>
                  <a:lnTo>
                    <a:pt x="0" y="264287"/>
                  </a:lnTo>
                  <a:lnTo>
                    <a:pt x="76200" y="352425"/>
                  </a:lnTo>
                  <a:lnTo>
                    <a:pt x="152400" y="264287"/>
                  </a:lnTo>
                  <a:lnTo>
                    <a:pt x="114300" y="264287"/>
                  </a:lnTo>
                  <a:lnTo>
                    <a:pt x="11430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4" name="Image 2280">
              <a:extLst>
                <a:ext uri="{FF2B5EF4-FFF2-40B4-BE49-F238E27FC236}">
                  <a16:creationId xmlns:a16="http://schemas.microsoft.com/office/drawing/2014/main" id="{00000000-0008-0000-1500-00005E000000}"/>
                </a:ext>
              </a:extLst>
            </xdr:cNvPr>
            <xdr:cNvPicPr/>
          </xdr:nvPicPr>
          <xdr:blipFill>
            <a:blip xmlns:r="http://schemas.openxmlformats.org/officeDocument/2006/relationships" r:embed="rId14" cstate="print"/>
            <a:stretch>
              <a:fillRect/>
            </a:stretch>
          </xdr:blipFill>
          <xdr:spPr>
            <a:xfrm>
              <a:off x="3608070" y="822071"/>
              <a:ext cx="152400" cy="352425"/>
            </a:xfrm>
            <a:prstGeom prst="rect">
              <a:avLst/>
            </a:prstGeom>
          </xdr:spPr>
        </xdr:pic>
        <xdr:sp macro="" textlink="">
          <xdr:nvSpPr>
            <xdr:cNvPr id="95" name="Graphic 2281">
              <a:extLst>
                <a:ext uri="{FF2B5EF4-FFF2-40B4-BE49-F238E27FC236}">
                  <a16:creationId xmlns:a16="http://schemas.microsoft.com/office/drawing/2014/main" id="{00000000-0008-0000-1500-00005F000000}"/>
                </a:ext>
              </a:extLst>
            </xdr:cNvPr>
            <xdr:cNvSpPr/>
          </xdr:nvSpPr>
          <xdr:spPr>
            <a:xfrm>
              <a:off x="3608070" y="822071"/>
              <a:ext cx="152400" cy="352425"/>
            </a:xfrm>
            <a:custGeom>
              <a:avLst/>
              <a:gdLst/>
              <a:ahLst/>
              <a:cxnLst/>
              <a:rect l="l" t="t" r="r" b="b"/>
              <a:pathLst>
                <a:path w="152400" h="352425">
                  <a:moveTo>
                    <a:pt x="0" y="264287"/>
                  </a:moveTo>
                  <a:lnTo>
                    <a:pt x="38100" y="264287"/>
                  </a:lnTo>
                  <a:lnTo>
                    <a:pt x="38100" y="0"/>
                  </a:lnTo>
                  <a:lnTo>
                    <a:pt x="114300" y="0"/>
                  </a:lnTo>
                  <a:lnTo>
                    <a:pt x="114300" y="264287"/>
                  </a:lnTo>
                  <a:lnTo>
                    <a:pt x="152400" y="264287"/>
                  </a:lnTo>
                  <a:lnTo>
                    <a:pt x="76200" y="352425"/>
                  </a:lnTo>
                  <a:lnTo>
                    <a:pt x="0" y="264287"/>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6" name="Textbox 2282">
              <a:extLst>
                <a:ext uri="{FF2B5EF4-FFF2-40B4-BE49-F238E27FC236}">
                  <a16:creationId xmlns:a16="http://schemas.microsoft.com/office/drawing/2014/main" id="{00000000-0008-0000-1500-000060000000}"/>
                </a:ext>
              </a:extLst>
            </xdr:cNvPr>
            <xdr:cNvSpPr txBox="1"/>
          </xdr:nvSpPr>
          <xdr:spPr>
            <a:xfrm>
              <a:off x="3414267" y="1324736"/>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97" name="Textbox 2283">
              <a:extLst>
                <a:ext uri="{FF2B5EF4-FFF2-40B4-BE49-F238E27FC236}">
                  <a16:creationId xmlns:a16="http://schemas.microsoft.com/office/drawing/2014/main" id="{00000000-0008-0000-1500-000061000000}"/>
                </a:ext>
              </a:extLst>
            </xdr:cNvPr>
            <xdr:cNvSpPr txBox="1"/>
          </xdr:nvSpPr>
          <xdr:spPr>
            <a:xfrm>
              <a:off x="1127633" y="1810892"/>
              <a:ext cx="373380" cy="140335"/>
            </a:xfrm>
            <a:prstGeom prst="rect">
              <a:avLst/>
            </a:prstGeom>
          </xdr:spPr>
          <xdr:txBody>
            <a:bodyPr wrap="square" lIns="0" tIns="0" rIns="0" bIns="0" rtlCol="0">
              <a:noAutofit/>
            </a:bodyPr>
            <a:lstStyle/>
            <a:p>
              <a:pPr>
                <a:lnSpc>
                  <a:spcPts val="1105"/>
                </a:lnSpc>
              </a:pPr>
              <a:r>
                <a:rPr lang="en-US" sz="1100" spc="-10">
                  <a:solidFill>
                    <a:srgbClr val="FF0000"/>
                  </a:solidFill>
                  <a:effectLst/>
                  <a:latin typeface="Carlito"/>
                  <a:ea typeface="Carlito"/>
                  <a:cs typeface="Carlito"/>
                </a:rPr>
                <a:t>43.5m</a:t>
              </a:r>
              <a:endParaRPr lang="en-US" sz="1100">
                <a:effectLst/>
                <a:latin typeface="Carlito"/>
                <a:ea typeface="Carlito"/>
                <a:cs typeface="Carlito"/>
              </a:endParaRPr>
            </a:p>
          </xdr:txBody>
        </xdr:sp>
        <xdr:sp macro="" textlink="">
          <xdr:nvSpPr>
            <xdr:cNvPr id="98" name="Textbox 2284">
              <a:extLst>
                <a:ext uri="{FF2B5EF4-FFF2-40B4-BE49-F238E27FC236}">
                  <a16:creationId xmlns:a16="http://schemas.microsoft.com/office/drawing/2014/main" id="{00000000-0008-0000-1500-000062000000}"/>
                </a:ext>
              </a:extLst>
            </xdr:cNvPr>
            <xdr:cNvSpPr txBox="1"/>
          </xdr:nvSpPr>
          <xdr:spPr>
            <a:xfrm>
              <a:off x="2432557" y="1858136"/>
              <a:ext cx="301625" cy="140335"/>
            </a:xfrm>
            <a:prstGeom prst="rect">
              <a:avLst/>
            </a:prstGeom>
          </xdr:spPr>
          <xdr:txBody>
            <a:bodyPr wrap="square" lIns="0" tIns="0" rIns="0" bIns="0" rtlCol="0">
              <a:noAutofit/>
            </a:bodyPr>
            <a:lstStyle/>
            <a:p>
              <a:pPr>
                <a:lnSpc>
                  <a:spcPts val="1105"/>
                </a:lnSpc>
              </a:pPr>
              <a:r>
                <a:rPr lang="en-US" sz="1100" spc="-20">
                  <a:solidFill>
                    <a:srgbClr val="FF0000"/>
                  </a:solidFill>
                  <a:effectLst/>
                  <a:latin typeface="Carlito"/>
                  <a:ea typeface="Carlito"/>
                  <a:cs typeface="Carlito"/>
                </a:rPr>
                <a:t>1.5m</a:t>
              </a:r>
              <a:endParaRPr lang="en-US" sz="1100">
                <a:effectLst/>
                <a:latin typeface="Carlito"/>
                <a:ea typeface="Carlito"/>
                <a:cs typeface="Carlito"/>
              </a:endParaRPr>
            </a:p>
          </xdr:txBody>
        </xdr:sp>
        <xdr:sp macro="" textlink="">
          <xdr:nvSpPr>
            <xdr:cNvPr id="99" name="Textbox 2285">
              <a:extLst>
                <a:ext uri="{FF2B5EF4-FFF2-40B4-BE49-F238E27FC236}">
                  <a16:creationId xmlns:a16="http://schemas.microsoft.com/office/drawing/2014/main" id="{00000000-0008-0000-1500-000063000000}"/>
                </a:ext>
              </a:extLst>
            </xdr:cNvPr>
            <xdr:cNvSpPr txBox="1"/>
          </xdr:nvSpPr>
          <xdr:spPr>
            <a:xfrm>
              <a:off x="3261867" y="1848992"/>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14m</a:t>
              </a:r>
              <a:endParaRPr lang="en-US" sz="1100">
                <a:effectLst/>
                <a:latin typeface="Carlito"/>
                <a:ea typeface="Carlito"/>
                <a:cs typeface="Carlito"/>
              </a:endParaRPr>
            </a:p>
          </xdr:txBody>
        </xdr:sp>
        <xdr:sp macro="" textlink="">
          <xdr:nvSpPr>
            <xdr:cNvPr id="100" name="Textbox 2286">
              <a:extLst>
                <a:ext uri="{FF2B5EF4-FFF2-40B4-BE49-F238E27FC236}">
                  <a16:creationId xmlns:a16="http://schemas.microsoft.com/office/drawing/2014/main" id="{00000000-0008-0000-1500-000064000000}"/>
                </a:ext>
              </a:extLst>
            </xdr:cNvPr>
            <xdr:cNvSpPr txBox="1"/>
          </xdr:nvSpPr>
          <xdr:spPr>
            <a:xfrm>
              <a:off x="2293620" y="1174496"/>
              <a:ext cx="400050" cy="290830"/>
            </a:xfrm>
            <a:prstGeom prst="rect">
              <a:avLst/>
            </a:prstGeom>
            <a:solidFill>
              <a:srgbClr val="FFFFFF"/>
            </a:solidFill>
          </xdr:spPr>
          <xdr:txBody>
            <a:bodyPr wrap="square" lIns="0" tIns="0" rIns="0" bIns="0" rtlCol="0">
              <a:noAutofit/>
            </a:bodyPr>
            <a:lstStyle/>
            <a:p>
              <a:pPr marL="91440">
                <a:spcBef>
                  <a:spcPts val="360"/>
                </a:spcBef>
                <a:spcAft>
                  <a:spcPts val="0"/>
                </a:spcAft>
              </a:pPr>
              <a:r>
                <a:rPr lang="en-US" sz="1100" spc="-25">
                  <a:solidFill>
                    <a:srgbClr val="FF0000"/>
                  </a:solidFill>
                  <a:effectLst/>
                  <a:latin typeface="Carlito"/>
                  <a:ea typeface="Carlito"/>
                  <a:cs typeface="Carlito"/>
                </a:rPr>
                <a:t>CF</a:t>
              </a:r>
              <a:endParaRPr lang="en-US" sz="1100">
                <a:effectLst/>
                <a:latin typeface="Carlito"/>
                <a:ea typeface="Carlito"/>
                <a:cs typeface="Carlito"/>
              </a:endParaRPr>
            </a:p>
          </xdr:txBody>
        </xdr:sp>
      </xdr:grpSp>
      <xdr:cxnSp macro="">
        <xdr:nvCxnSpPr>
          <xdr:cNvPr id="149" name="Straight Arrow Connector 148">
            <a:extLst>
              <a:ext uri="{FF2B5EF4-FFF2-40B4-BE49-F238E27FC236}">
                <a16:creationId xmlns:a16="http://schemas.microsoft.com/office/drawing/2014/main" id="{00000000-0008-0000-1500-000095000000}"/>
              </a:ext>
            </a:extLst>
          </xdr:cNvPr>
          <xdr:cNvCxnSpPr/>
        </xdr:nvCxnSpPr>
        <xdr:spPr>
          <a:xfrm>
            <a:off x="7078980" y="1912620"/>
            <a:ext cx="3070860" cy="15240"/>
          </a:xfrm>
          <a:prstGeom prst="straightConnector1">
            <a:avLst/>
          </a:prstGeom>
          <a:ln>
            <a:headEnd type="triangle"/>
            <a:tailEnd type="triangle"/>
          </a:ln>
        </xdr:spPr>
        <xdr:style>
          <a:lnRef idx="3">
            <a:schemeClr val="accent2"/>
          </a:lnRef>
          <a:fillRef idx="0">
            <a:schemeClr val="accent2"/>
          </a:fillRef>
          <a:effectRef idx="2">
            <a:schemeClr val="accent2"/>
          </a:effectRef>
          <a:fontRef idx="minor">
            <a:schemeClr val="tx1"/>
          </a:fontRef>
        </xdr:style>
      </xdr:cxnSp>
      <xdr:sp macro="" textlink="">
        <xdr:nvSpPr>
          <xdr:cNvPr id="153" name="Rectangle 152">
            <a:extLst>
              <a:ext uri="{FF2B5EF4-FFF2-40B4-BE49-F238E27FC236}">
                <a16:creationId xmlns:a16="http://schemas.microsoft.com/office/drawing/2014/main" id="{00000000-0008-0000-1500-000099000000}"/>
              </a:ext>
            </a:extLst>
          </xdr:cNvPr>
          <xdr:cNvSpPr/>
        </xdr:nvSpPr>
        <xdr:spPr>
          <a:xfrm>
            <a:off x="8039100" y="1897380"/>
            <a:ext cx="784860" cy="2438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rgbClr val="FF0000"/>
                </a:solidFill>
              </a:rPr>
              <a:t>75 m</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1</xdr:row>
      <xdr:rowOff>66675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4</xdr:col>
      <xdr:colOff>187642</xdr:colOff>
      <xdr:row>5</xdr:row>
      <xdr:rowOff>175260</xdr:rowOff>
    </xdr:from>
    <xdr:to>
      <xdr:col>12</xdr:col>
      <xdr:colOff>318452</xdr:colOff>
      <xdr:row>16</xdr:row>
      <xdr:rowOff>64452</xdr:rowOff>
    </xdr:to>
    <xdr:grpSp>
      <xdr:nvGrpSpPr>
        <xdr:cNvPr id="4" name="Group 3">
          <a:extLst>
            <a:ext uri="{FF2B5EF4-FFF2-40B4-BE49-F238E27FC236}">
              <a16:creationId xmlns:a16="http://schemas.microsoft.com/office/drawing/2014/main" id="{00000000-0008-0000-0300-000004000000}"/>
            </a:ext>
          </a:extLst>
        </xdr:cNvPr>
        <xdr:cNvGrpSpPr>
          <a:grpSpLocks/>
        </xdr:cNvGrpSpPr>
      </xdr:nvGrpSpPr>
      <xdr:grpSpPr>
        <a:xfrm>
          <a:off x="3075622" y="1181100"/>
          <a:ext cx="5007610" cy="1900872"/>
          <a:chOff x="4762" y="4762"/>
          <a:chExt cx="5007610" cy="1240790"/>
        </a:xfrm>
      </xdr:grpSpPr>
      <xdr:sp macro="" textlink="">
        <xdr:nvSpPr>
          <xdr:cNvPr id="6" name="Graphic 35">
            <a:extLst>
              <a:ext uri="{FF2B5EF4-FFF2-40B4-BE49-F238E27FC236}">
                <a16:creationId xmlns:a16="http://schemas.microsoft.com/office/drawing/2014/main" id="{00000000-0008-0000-0300-000006000000}"/>
              </a:ext>
            </a:extLst>
          </xdr:cNvPr>
          <xdr:cNvSpPr/>
        </xdr:nvSpPr>
        <xdr:spPr>
          <a:xfrm>
            <a:off x="4762" y="4762"/>
            <a:ext cx="5007610" cy="1240790"/>
          </a:xfrm>
          <a:custGeom>
            <a:avLst/>
            <a:gdLst/>
            <a:ahLst/>
            <a:cxnLst/>
            <a:rect l="l" t="t" r="r" b="b"/>
            <a:pathLst>
              <a:path w="5007610" h="1240790">
                <a:moveTo>
                  <a:pt x="3216910" y="620395"/>
                </a:moveTo>
                <a:lnTo>
                  <a:pt x="3215073" y="666697"/>
                </a:lnTo>
                <a:lnTo>
                  <a:pt x="3209651" y="712074"/>
                </a:lnTo>
                <a:lnTo>
                  <a:pt x="3200772" y="756408"/>
                </a:lnTo>
                <a:lnTo>
                  <a:pt x="3188565" y="799577"/>
                </a:lnTo>
                <a:lnTo>
                  <a:pt x="3173161" y="841462"/>
                </a:lnTo>
                <a:lnTo>
                  <a:pt x="3154688" y="881942"/>
                </a:lnTo>
                <a:lnTo>
                  <a:pt x="3133275" y="920899"/>
                </a:lnTo>
                <a:lnTo>
                  <a:pt x="3109053" y="958211"/>
                </a:lnTo>
                <a:lnTo>
                  <a:pt x="3082151" y="993759"/>
                </a:lnTo>
                <a:lnTo>
                  <a:pt x="3052697" y="1027424"/>
                </a:lnTo>
                <a:lnTo>
                  <a:pt x="3020822" y="1059084"/>
                </a:lnTo>
                <a:lnTo>
                  <a:pt x="2986654" y="1088621"/>
                </a:lnTo>
                <a:lnTo>
                  <a:pt x="2950323" y="1115914"/>
                </a:lnTo>
                <a:lnTo>
                  <a:pt x="2911959" y="1140843"/>
                </a:lnTo>
                <a:lnTo>
                  <a:pt x="2871691" y="1163288"/>
                </a:lnTo>
                <a:lnTo>
                  <a:pt x="2829648" y="1183130"/>
                </a:lnTo>
                <a:lnTo>
                  <a:pt x="2785959" y="1200249"/>
                </a:lnTo>
                <a:lnTo>
                  <a:pt x="2740755" y="1214523"/>
                </a:lnTo>
                <a:lnTo>
                  <a:pt x="2694164" y="1225835"/>
                </a:lnTo>
                <a:lnTo>
                  <a:pt x="2646316" y="1234063"/>
                </a:lnTo>
                <a:lnTo>
                  <a:pt x="2597340" y="1239088"/>
                </a:lnTo>
                <a:lnTo>
                  <a:pt x="2547366" y="1240790"/>
                </a:lnTo>
                <a:lnTo>
                  <a:pt x="2497375" y="1239088"/>
                </a:lnTo>
                <a:lnTo>
                  <a:pt x="2448383" y="1234063"/>
                </a:lnTo>
                <a:lnTo>
                  <a:pt x="2400522" y="1225835"/>
                </a:lnTo>
                <a:lnTo>
                  <a:pt x="2353918" y="1214523"/>
                </a:lnTo>
                <a:lnTo>
                  <a:pt x="2308703" y="1200249"/>
                </a:lnTo>
                <a:lnTo>
                  <a:pt x="2265005" y="1183130"/>
                </a:lnTo>
                <a:lnTo>
                  <a:pt x="2222953" y="1163288"/>
                </a:lnTo>
                <a:lnTo>
                  <a:pt x="2182678" y="1140843"/>
                </a:lnTo>
                <a:lnTo>
                  <a:pt x="2144307" y="1115914"/>
                </a:lnTo>
                <a:lnTo>
                  <a:pt x="2107971" y="1088621"/>
                </a:lnTo>
                <a:lnTo>
                  <a:pt x="2073798" y="1059084"/>
                </a:lnTo>
                <a:lnTo>
                  <a:pt x="2041919" y="1027424"/>
                </a:lnTo>
                <a:lnTo>
                  <a:pt x="2012462" y="993759"/>
                </a:lnTo>
                <a:lnTo>
                  <a:pt x="1985557" y="958211"/>
                </a:lnTo>
                <a:lnTo>
                  <a:pt x="1961333" y="920899"/>
                </a:lnTo>
                <a:lnTo>
                  <a:pt x="1939919" y="881942"/>
                </a:lnTo>
                <a:lnTo>
                  <a:pt x="1921445" y="841462"/>
                </a:lnTo>
                <a:lnTo>
                  <a:pt x="1906039" y="799577"/>
                </a:lnTo>
                <a:lnTo>
                  <a:pt x="1893833" y="756408"/>
                </a:lnTo>
                <a:lnTo>
                  <a:pt x="1884953" y="712074"/>
                </a:lnTo>
                <a:lnTo>
                  <a:pt x="1879531" y="666697"/>
                </a:lnTo>
                <a:lnTo>
                  <a:pt x="1877695" y="620395"/>
                </a:lnTo>
                <a:lnTo>
                  <a:pt x="1877695" y="0"/>
                </a:lnTo>
                <a:lnTo>
                  <a:pt x="3216910" y="0"/>
                </a:lnTo>
                <a:lnTo>
                  <a:pt x="3216910" y="620395"/>
                </a:lnTo>
                <a:close/>
              </a:path>
              <a:path w="5007610" h="1240790">
                <a:moveTo>
                  <a:pt x="0" y="533400"/>
                </a:moveTo>
                <a:lnTo>
                  <a:pt x="5007609" y="555625"/>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 name="Graphic 36">
            <a:extLst>
              <a:ext uri="{FF2B5EF4-FFF2-40B4-BE49-F238E27FC236}">
                <a16:creationId xmlns:a16="http://schemas.microsoft.com/office/drawing/2014/main" id="{00000000-0008-0000-0300-000007000000}"/>
              </a:ext>
            </a:extLst>
          </xdr:cNvPr>
          <xdr:cNvSpPr/>
        </xdr:nvSpPr>
        <xdr:spPr>
          <a:xfrm>
            <a:off x="2492057" y="26987"/>
            <a:ext cx="76200" cy="533400"/>
          </a:xfrm>
          <a:custGeom>
            <a:avLst/>
            <a:gdLst/>
            <a:ahLst/>
            <a:cxnLst/>
            <a:rect l="l" t="t" r="r" b="b"/>
            <a:pathLst>
              <a:path w="76200" h="533400">
                <a:moveTo>
                  <a:pt x="31750" y="457200"/>
                </a:moveTo>
                <a:lnTo>
                  <a:pt x="0" y="457200"/>
                </a:lnTo>
                <a:lnTo>
                  <a:pt x="38100" y="533400"/>
                </a:lnTo>
                <a:lnTo>
                  <a:pt x="66675" y="476250"/>
                </a:lnTo>
                <a:lnTo>
                  <a:pt x="34544" y="476250"/>
                </a:lnTo>
                <a:lnTo>
                  <a:pt x="31750" y="473456"/>
                </a:lnTo>
                <a:lnTo>
                  <a:pt x="31750" y="457200"/>
                </a:lnTo>
                <a:close/>
              </a:path>
              <a:path w="76200" h="533400">
                <a:moveTo>
                  <a:pt x="41655" y="57150"/>
                </a:moveTo>
                <a:lnTo>
                  <a:pt x="34544" y="57150"/>
                </a:lnTo>
                <a:lnTo>
                  <a:pt x="31750" y="59944"/>
                </a:lnTo>
                <a:lnTo>
                  <a:pt x="31750" y="473456"/>
                </a:lnTo>
                <a:lnTo>
                  <a:pt x="34544" y="476250"/>
                </a:lnTo>
                <a:lnTo>
                  <a:pt x="41655" y="476250"/>
                </a:lnTo>
                <a:lnTo>
                  <a:pt x="44450" y="473456"/>
                </a:lnTo>
                <a:lnTo>
                  <a:pt x="44450" y="59944"/>
                </a:lnTo>
                <a:lnTo>
                  <a:pt x="41655" y="57150"/>
                </a:lnTo>
                <a:close/>
              </a:path>
              <a:path w="76200" h="533400">
                <a:moveTo>
                  <a:pt x="76200" y="457200"/>
                </a:moveTo>
                <a:lnTo>
                  <a:pt x="44450" y="457200"/>
                </a:lnTo>
                <a:lnTo>
                  <a:pt x="44450" y="473456"/>
                </a:lnTo>
                <a:lnTo>
                  <a:pt x="41655" y="476250"/>
                </a:lnTo>
                <a:lnTo>
                  <a:pt x="66675" y="476250"/>
                </a:lnTo>
                <a:lnTo>
                  <a:pt x="76200" y="457200"/>
                </a:lnTo>
                <a:close/>
              </a:path>
              <a:path w="76200" h="533400">
                <a:moveTo>
                  <a:pt x="38100" y="0"/>
                </a:moveTo>
                <a:lnTo>
                  <a:pt x="0" y="76200"/>
                </a:lnTo>
                <a:lnTo>
                  <a:pt x="31750" y="76200"/>
                </a:lnTo>
                <a:lnTo>
                  <a:pt x="31750" y="59944"/>
                </a:lnTo>
                <a:lnTo>
                  <a:pt x="34544" y="57150"/>
                </a:lnTo>
                <a:lnTo>
                  <a:pt x="66675" y="57150"/>
                </a:lnTo>
                <a:lnTo>
                  <a:pt x="38100" y="0"/>
                </a:lnTo>
                <a:close/>
              </a:path>
              <a:path w="76200" h="533400">
                <a:moveTo>
                  <a:pt x="66675" y="57150"/>
                </a:moveTo>
                <a:lnTo>
                  <a:pt x="41655" y="57150"/>
                </a:lnTo>
                <a:lnTo>
                  <a:pt x="44450" y="59944"/>
                </a:lnTo>
                <a:lnTo>
                  <a:pt x="44450" y="76200"/>
                </a:lnTo>
                <a:lnTo>
                  <a:pt x="76200" y="76200"/>
                </a:lnTo>
                <a:lnTo>
                  <a:pt x="66675" y="5715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9" name="Graphic 37">
            <a:extLst>
              <a:ext uri="{FF2B5EF4-FFF2-40B4-BE49-F238E27FC236}">
                <a16:creationId xmlns:a16="http://schemas.microsoft.com/office/drawing/2014/main" id="{00000000-0008-0000-0300-000009000000}"/>
              </a:ext>
            </a:extLst>
          </xdr:cNvPr>
          <xdr:cNvSpPr/>
        </xdr:nvSpPr>
        <xdr:spPr>
          <a:xfrm>
            <a:off x="2606992" y="91757"/>
            <a:ext cx="456565" cy="370205"/>
          </a:xfrm>
          <a:custGeom>
            <a:avLst/>
            <a:gdLst/>
            <a:ahLst/>
            <a:cxnLst/>
            <a:rect l="l" t="t" r="r" b="b"/>
            <a:pathLst>
              <a:path w="456565" h="370205">
                <a:moveTo>
                  <a:pt x="456564" y="0"/>
                </a:moveTo>
                <a:lnTo>
                  <a:pt x="0" y="0"/>
                </a:lnTo>
                <a:lnTo>
                  <a:pt x="0" y="370205"/>
                </a:lnTo>
                <a:lnTo>
                  <a:pt x="456564" y="370205"/>
                </a:lnTo>
                <a:lnTo>
                  <a:pt x="456564" y="0"/>
                </a:lnTo>
                <a:close/>
              </a:path>
            </a:pathLst>
          </a:custGeom>
          <a:noFill/>
        </xdr:spPr>
        <xdr:txBody>
          <a:bodyPr wrap="square" lIns="0" tIns="0" rIns="0" bIns="0" rtlCol="0">
            <a:prstTxWarp prst="textNoShape">
              <a:avLst/>
            </a:prstTxWarp>
            <a:noAutofit/>
          </a:bodyPr>
          <a:lstStyle/>
          <a:p>
            <a:endParaRPr lang="en-US"/>
          </a:p>
        </xdr:txBody>
      </xdr:sp>
      <xdr:sp macro="" textlink="">
        <xdr:nvSpPr>
          <xdr:cNvPr id="12" name="Textbox 38">
            <a:extLst>
              <a:ext uri="{FF2B5EF4-FFF2-40B4-BE49-F238E27FC236}">
                <a16:creationId xmlns:a16="http://schemas.microsoft.com/office/drawing/2014/main" id="{00000000-0008-0000-0300-00000C000000}"/>
              </a:ext>
            </a:extLst>
          </xdr:cNvPr>
          <xdr:cNvSpPr txBox="1"/>
        </xdr:nvSpPr>
        <xdr:spPr>
          <a:xfrm>
            <a:off x="2700210" y="175704"/>
            <a:ext cx="213995" cy="178435"/>
          </a:xfrm>
          <a:prstGeom prst="rect">
            <a:avLst/>
          </a:prstGeom>
        </xdr:spPr>
        <xdr:txBody>
          <a:bodyPr wrap="square" lIns="0" tIns="0" rIns="0" bIns="0" rtlCol="0">
            <a:noAutofit/>
          </a:bodyPr>
          <a:lstStyle/>
          <a:p>
            <a:pPr>
              <a:lnSpc>
                <a:spcPts val="1405"/>
              </a:lnSpc>
            </a:pPr>
            <a:r>
              <a:rPr lang="en-US" sz="1400" b="1" spc="-25">
                <a:effectLst/>
                <a:latin typeface="Carlito"/>
                <a:ea typeface="Carlito"/>
                <a:cs typeface="Carlito"/>
              </a:rPr>
              <a:t>RB</a:t>
            </a:r>
            <a:endParaRPr lang="en-US" sz="1100">
              <a:effectLst/>
              <a:latin typeface="Carlito"/>
              <a:ea typeface="Carlito"/>
              <a:cs typeface="Carlito"/>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1</xdr:row>
      <xdr:rowOff>66675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xdr:colOff>
      <xdr:row>0</xdr:row>
      <xdr:rowOff>60960</xdr:rowOff>
    </xdr:from>
    <xdr:to>
      <xdr:col>1</xdr:col>
      <xdr:colOff>502920</xdr:colOff>
      <xdr:row>1</xdr:row>
      <xdr:rowOff>34290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600-000002000000}"/>
            </a:ext>
            <a:ext uri="{C183D7F6-B498-43B3-948B-1728B52AA6E4}">
              <adec:decorative xmlns:adec="http://schemas.microsoft.com/office/drawing/2017/decorative" val="1"/>
            </a:ext>
          </a:extLst>
        </xdr:cNvPr>
        <xdr:cNvSpPr/>
      </xdr:nvSpPr>
      <xdr:spPr>
        <a:xfrm>
          <a:off x="15240" y="60960"/>
          <a:ext cx="108204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472440</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700-000002000000}"/>
            </a:ext>
            <a:ext uri="{C183D7F6-B498-43B3-948B-1728B52AA6E4}">
              <adec:decorative xmlns:adec="http://schemas.microsoft.com/office/drawing/2017/decorative" val="1"/>
            </a:ext>
          </a:extLst>
        </xdr:cNvPr>
        <xdr:cNvSpPr/>
      </xdr:nvSpPr>
      <xdr:spPr>
        <a:xfrm>
          <a:off x="0" y="0"/>
          <a:ext cx="108204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472440</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SpPr/>
      </xdr:nvSpPr>
      <xdr:spPr>
        <a:xfrm>
          <a:off x="0" y="0"/>
          <a:ext cx="108204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22</xdr:col>
          <xdr:colOff>304800</xdr:colOff>
          <xdr:row>18</xdr:row>
          <xdr:rowOff>60960</xdr:rowOff>
        </xdr:from>
        <xdr:to>
          <xdr:col>33</xdr:col>
          <xdr:colOff>548640</xdr:colOff>
          <xdr:row>32</xdr:row>
          <xdr:rowOff>45720</xdr:rowOff>
        </xdr:to>
        <xdr:sp macro="" textlink="">
          <xdr:nvSpPr>
            <xdr:cNvPr id="17423" name="Object 15" hidden="1">
              <a:extLst>
                <a:ext uri="{63B3BB69-23CF-44E3-9099-C40C66FF867C}">
                  <a14:compatExt spid="_x0000_s17423"/>
                </a:ext>
                <a:ext uri="{FF2B5EF4-FFF2-40B4-BE49-F238E27FC236}">
                  <a16:creationId xmlns:a16="http://schemas.microsoft.com/office/drawing/2014/main" id="{00000000-0008-0000-0800-00000F44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1</xdr:row>
      <xdr:rowOff>66675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SpPr/>
      </xdr:nvSpPr>
      <xdr:spPr>
        <a:xfrm>
          <a:off x="0" y="0"/>
          <a:ext cx="942975" cy="33337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10</xdr:col>
      <xdr:colOff>586740</xdr:colOff>
      <xdr:row>9</xdr:row>
      <xdr:rowOff>49530</xdr:rowOff>
    </xdr:from>
    <xdr:to>
      <xdr:col>19</xdr:col>
      <xdr:colOff>327660</xdr:colOff>
      <xdr:row>15</xdr:row>
      <xdr:rowOff>116788</xdr:rowOff>
    </xdr:to>
    <xdr:grpSp>
      <xdr:nvGrpSpPr>
        <xdr:cNvPr id="3" name="Group 2">
          <a:extLst>
            <a:ext uri="{FF2B5EF4-FFF2-40B4-BE49-F238E27FC236}">
              <a16:creationId xmlns:a16="http://schemas.microsoft.com/office/drawing/2014/main" id="{00000000-0008-0000-0900-000003000000}"/>
            </a:ext>
          </a:extLst>
        </xdr:cNvPr>
        <xdr:cNvGrpSpPr>
          <a:grpSpLocks/>
        </xdr:cNvGrpSpPr>
      </xdr:nvGrpSpPr>
      <xdr:grpSpPr>
        <a:xfrm>
          <a:off x="6682740" y="1810597"/>
          <a:ext cx="5227320" cy="1184858"/>
          <a:chOff x="0" y="19050"/>
          <a:chExt cx="5109855" cy="1164538"/>
        </a:xfrm>
      </xdr:grpSpPr>
      <xdr:sp macro="" textlink="">
        <xdr:nvSpPr>
          <xdr:cNvPr id="18" name="Graphic 227">
            <a:extLst>
              <a:ext uri="{FF2B5EF4-FFF2-40B4-BE49-F238E27FC236}">
                <a16:creationId xmlns:a16="http://schemas.microsoft.com/office/drawing/2014/main" id="{00000000-0008-0000-0900-000012000000}"/>
              </a:ext>
            </a:extLst>
          </xdr:cNvPr>
          <xdr:cNvSpPr/>
        </xdr:nvSpPr>
        <xdr:spPr>
          <a:xfrm>
            <a:off x="214083" y="304113"/>
            <a:ext cx="4857750" cy="842010"/>
          </a:xfrm>
          <a:custGeom>
            <a:avLst/>
            <a:gdLst/>
            <a:ahLst/>
            <a:cxnLst/>
            <a:rect l="l" t="t" r="r" b="b"/>
            <a:pathLst>
              <a:path w="4857750" h="842010">
                <a:moveTo>
                  <a:pt x="2464092" y="757935"/>
                </a:moveTo>
                <a:lnTo>
                  <a:pt x="2471356" y="720358"/>
                </a:lnTo>
                <a:lnTo>
                  <a:pt x="2481122" y="683388"/>
                </a:lnTo>
                <a:lnTo>
                  <a:pt x="2493328" y="647062"/>
                </a:lnTo>
                <a:lnTo>
                  <a:pt x="2507913" y="611417"/>
                </a:lnTo>
                <a:lnTo>
                  <a:pt x="2524813" y="576490"/>
                </a:lnTo>
                <a:lnTo>
                  <a:pt x="2543967" y="542316"/>
                </a:lnTo>
                <a:lnTo>
                  <a:pt x="2565312" y="508933"/>
                </a:lnTo>
                <a:lnTo>
                  <a:pt x="2588787" y="476377"/>
                </a:lnTo>
                <a:lnTo>
                  <a:pt x="2614329" y="444685"/>
                </a:lnTo>
                <a:lnTo>
                  <a:pt x="2641875" y="413893"/>
                </a:lnTo>
                <a:lnTo>
                  <a:pt x="2671365" y="384038"/>
                </a:lnTo>
                <a:lnTo>
                  <a:pt x="2702735" y="355157"/>
                </a:lnTo>
                <a:lnTo>
                  <a:pt x="2735924" y="327286"/>
                </a:lnTo>
                <a:lnTo>
                  <a:pt x="2770869" y="300461"/>
                </a:lnTo>
                <a:lnTo>
                  <a:pt x="2807508" y="274720"/>
                </a:lnTo>
                <a:lnTo>
                  <a:pt x="2845779" y="250099"/>
                </a:lnTo>
                <a:lnTo>
                  <a:pt x="2885620" y="226634"/>
                </a:lnTo>
                <a:lnTo>
                  <a:pt x="2926968" y="204363"/>
                </a:lnTo>
                <a:lnTo>
                  <a:pt x="2969762" y="183321"/>
                </a:lnTo>
                <a:lnTo>
                  <a:pt x="3013939" y="163546"/>
                </a:lnTo>
                <a:lnTo>
                  <a:pt x="3059437" y="145073"/>
                </a:lnTo>
                <a:lnTo>
                  <a:pt x="3106194" y="127940"/>
                </a:lnTo>
                <a:lnTo>
                  <a:pt x="3154148" y="112183"/>
                </a:lnTo>
                <a:lnTo>
                  <a:pt x="3203237" y="97839"/>
                </a:lnTo>
                <a:lnTo>
                  <a:pt x="3253397" y="84945"/>
                </a:lnTo>
                <a:lnTo>
                  <a:pt x="3304569" y="73536"/>
                </a:lnTo>
                <a:lnTo>
                  <a:pt x="3356688" y="63649"/>
                </a:lnTo>
                <a:lnTo>
                  <a:pt x="3409693" y="55322"/>
                </a:lnTo>
                <a:lnTo>
                  <a:pt x="3463522" y="48591"/>
                </a:lnTo>
                <a:lnTo>
                  <a:pt x="3518112" y="43491"/>
                </a:lnTo>
                <a:lnTo>
                  <a:pt x="3573402" y="40061"/>
                </a:lnTo>
                <a:lnTo>
                  <a:pt x="3629329" y="38336"/>
                </a:lnTo>
                <a:lnTo>
                  <a:pt x="3685832" y="38353"/>
                </a:lnTo>
                <a:lnTo>
                  <a:pt x="3742923" y="40153"/>
                </a:lnTo>
                <a:lnTo>
                  <a:pt x="3799275" y="43710"/>
                </a:lnTo>
                <a:lnTo>
                  <a:pt x="3854828" y="48983"/>
                </a:lnTo>
                <a:lnTo>
                  <a:pt x="3909523" y="55931"/>
                </a:lnTo>
                <a:lnTo>
                  <a:pt x="3963301" y="64514"/>
                </a:lnTo>
                <a:lnTo>
                  <a:pt x="4016103" y="74692"/>
                </a:lnTo>
                <a:lnTo>
                  <a:pt x="4067869" y="86423"/>
                </a:lnTo>
                <a:lnTo>
                  <a:pt x="4118540" y="99667"/>
                </a:lnTo>
                <a:lnTo>
                  <a:pt x="4168057" y="114384"/>
                </a:lnTo>
                <a:lnTo>
                  <a:pt x="4216361" y="130532"/>
                </a:lnTo>
                <a:lnTo>
                  <a:pt x="4263392" y="148071"/>
                </a:lnTo>
                <a:lnTo>
                  <a:pt x="4309091" y="166961"/>
                </a:lnTo>
                <a:lnTo>
                  <a:pt x="4353400" y="187160"/>
                </a:lnTo>
                <a:lnTo>
                  <a:pt x="4396258" y="208628"/>
                </a:lnTo>
                <a:lnTo>
                  <a:pt x="4437606" y="231325"/>
                </a:lnTo>
                <a:lnTo>
                  <a:pt x="4477386" y="255209"/>
                </a:lnTo>
                <a:lnTo>
                  <a:pt x="4515538" y="280241"/>
                </a:lnTo>
                <a:lnTo>
                  <a:pt x="4552003" y="306379"/>
                </a:lnTo>
                <a:lnTo>
                  <a:pt x="4586722" y="333582"/>
                </a:lnTo>
                <a:lnTo>
                  <a:pt x="4619635" y="361811"/>
                </a:lnTo>
                <a:lnTo>
                  <a:pt x="4650683" y="391024"/>
                </a:lnTo>
                <a:lnTo>
                  <a:pt x="4679807" y="421181"/>
                </a:lnTo>
                <a:lnTo>
                  <a:pt x="4706948" y="452241"/>
                </a:lnTo>
                <a:lnTo>
                  <a:pt x="4732046" y="484164"/>
                </a:lnTo>
                <a:lnTo>
                  <a:pt x="4755043" y="516908"/>
                </a:lnTo>
                <a:lnTo>
                  <a:pt x="4775878" y="550434"/>
                </a:lnTo>
                <a:lnTo>
                  <a:pt x="4794494" y="584700"/>
                </a:lnTo>
                <a:lnTo>
                  <a:pt x="4810830" y="619666"/>
                </a:lnTo>
                <a:lnTo>
                  <a:pt x="4824827" y="655291"/>
                </a:lnTo>
                <a:lnTo>
                  <a:pt x="4845569" y="728357"/>
                </a:lnTo>
                <a:lnTo>
                  <a:pt x="4856245" y="803571"/>
                </a:lnTo>
                <a:lnTo>
                  <a:pt x="4857661" y="841882"/>
                </a:lnTo>
              </a:path>
              <a:path w="4857750" h="842010">
                <a:moveTo>
                  <a:pt x="0" y="814577"/>
                </a:moveTo>
                <a:lnTo>
                  <a:pt x="3844" y="739022"/>
                </a:lnTo>
                <a:lnTo>
                  <a:pt x="17838" y="665355"/>
                </a:lnTo>
                <a:lnTo>
                  <a:pt x="41520" y="593894"/>
                </a:lnTo>
                <a:lnTo>
                  <a:pt x="74432" y="524952"/>
                </a:lnTo>
                <a:lnTo>
                  <a:pt x="94205" y="491524"/>
                </a:lnTo>
                <a:lnTo>
                  <a:pt x="116114" y="458843"/>
                </a:lnTo>
                <a:lnTo>
                  <a:pt x="140100" y="426951"/>
                </a:lnTo>
                <a:lnTo>
                  <a:pt x="166106" y="395884"/>
                </a:lnTo>
                <a:lnTo>
                  <a:pt x="194076" y="365684"/>
                </a:lnTo>
                <a:lnTo>
                  <a:pt x="223950" y="336389"/>
                </a:lnTo>
                <a:lnTo>
                  <a:pt x="255673" y="308039"/>
                </a:lnTo>
                <a:lnTo>
                  <a:pt x="289187" y="280672"/>
                </a:lnTo>
                <a:lnTo>
                  <a:pt x="324433" y="254329"/>
                </a:lnTo>
                <a:lnTo>
                  <a:pt x="361355" y="229049"/>
                </a:lnTo>
                <a:lnTo>
                  <a:pt x="399896" y="204870"/>
                </a:lnTo>
                <a:lnTo>
                  <a:pt x="439997" y="181833"/>
                </a:lnTo>
                <a:lnTo>
                  <a:pt x="481602" y="159977"/>
                </a:lnTo>
                <a:lnTo>
                  <a:pt x="524653" y="139341"/>
                </a:lnTo>
                <a:lnTo>
                  <a:pt x="569092" y="119964"/>
                </a:lnTo>
                <a:lnTo>
                  <a:pt x="614863" y="101886"/>
                </a:lnTo>
                <a:lnTo>
                  <a:pt x="661907" y="85146"/>
                </a:lnTo>
                <a:lnTo>
                  <a:pt x="710168" y="69783"/>
                </a:lnTo>
                <a:lnTo>
                  <a:pt x="759588" y="55838"/>
                </a:lnTo>
                <a:lnTo>
                  <a:pt x="810109" y="43348"/>
                </a:lnTo>
                <a:lnTo>
                  <a:pt x="861674" y="32354"/>
                </a:lnTo>
                <a:lnTo>
                  <a:pt x="914226" y="22895"/>
                </a:lnTo>
                <a:lnTo>
                  <a:pt x="967706" y="15010"/>
                </a:lnTo>
                <a:lnTo>
                  <a:pt x="1022059" y="8739"/>
                </a:lnTo>
                <a:lnTo>
                  <a:pt x="1077226" y="4120"/>
                </a:lnTo>
                <a:lnTo>
                  <a:pt x="1133150" y="1194"/>
                </a:lnTo>
                <a:lnTo>
                  <a:pt x="1189774" y="0"/>
                </a:lnTo>
                <a:lnTo>
                  <a:pt x="1247239" y="584"/>
                </a:lnTo>
                <a:lnTo>
                  <a:pt x="1304037" y="2961"/>
                </a:lnTo>
                <a:lnTo>
                  <a:pt x="1360107" y="7090"/>
                </a:lnTo>
                <a:lnTo>
                  <a:pt x="1415388" y="12931"/>
                </a:lnTo>
                <a:lnTo>
                  <a:pt x="1469815" y="20443"/>
                </a:lnTo>
                <a:lnTo>
                  <a:pt x="1523329" y="29588"/>
                </a:lnTo>
                <a:lnTo>
                  <a:pt x="1575867" y="40323"/>
                </a:lnTo>
                <a:lnTo>
                  <a:pt x="1627367" y="52610"/>
                </a:lnTo>
                <a:lnTo>
                  <a:pt x="1677767" y="66408"/>
                </a:lnTo>
                <a:lnTo>
                  <a:pt x="1727005" y="81676"/>
                </a:lnTo>
                <a:lnTo>
                  <a:pt x="1775020" y="98375"/>
                </a:lnTo>
                <a:lnTo>
                  <a:pt x="1821749" y="116465"/>
                </a:lnTo>
                <a:lnTo>
                  <a:pt x="1867131" y="135904"/>
                </a:lnTo>
                <a:lnTo>
                  <a:pt x="1911103" y="156654"/>
                </a:lnTo>
                <a:lnTo>
                  <a:pt x="1953603" y="178673"/>
                </a:lnTo>
                <a:lnTo>
                  <a:pt x="1994571" y="201923"/>
                </a:lnTo>
                <a:lnTo>
                  <a:pt x="2033943" y="226361"/>
                </a:lnTo>
                <a:lnTo>
                  <a:pt x="2071658" y="251949"/>
                </a:lnTo>
                <a:lnTo>
                  <a:pt x="2107653" y="278646"/>
                </a:lnTo>
                <a:lnTo>
                  <a:pt x="2141868" y="306412"/>
                </a:lnTo>
                <a:lnTo>
                  <a:pt x="2174240" y="335206"/>
                </a:lnTo>
                <a:lnTo>
                  <a:pt x="2204707" y="364989"/>
                </a:lnTo>
                <a:lnTo>
                  <a:pt x="2233208" y="395721"/>
                </a:lnTo>
                <a:lnTo>
                  <a:pt x="2259679" y="427360"/>
                </a:lnTo>
                <a:lnTo>
                  <a:pt x="2284060" y="459867"/>
                </a:lnTo>
                <a:lnTo>
                  <a:pt x="2306289" y="493203"/>
                </a:lnTo>
                <a:lnTo>
                  <a:pt x="2326303" y="527325"/>
                </a:lnTo>
                <a:lnTo>
                  <a:pt x="2344040" y="562195"/>
                </a:lnTo>
                <a:lnTo>
                  <a:pt x="2359440" y="597772"/>
                </a:lnTo>
                <a:lnTo>
                  <a:pt x="2372439" y="634017"/>
                </a:lnTo>
                <a:lnTo>
                  <a:pt x="2382976" y="670888"/>
                </a:lnTo>
                <a:lnTo>
                  <a:pt x="2390989" y="708345"/>
                </a:lnTo>
                <a:lnTo>
                  <a:pt x="2396416" y="746349"/>
                </a:lnTo>
                <a:lnTo>
                  <a:pt x="2399195" y="784859"/>
                </a:lnTo>
              </a:path>
            </a:pathLst>
          </a:custGeom>
          <a:ln w="9525">
            <a:solidFill>
              <a:srgbClr val="4579B8"/>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228">
            <a:extLst>
              <a:ext uri="{FF2B5EF4-FFF2-40B4-BE49-F238E27FC236}">
                <a16:creationId xmlns:a16="http://schemas.microsoft.com/office/drawing/2014/main" id="{00000000-0008-0000-0900-000013000000}"/>
              </a:ext>
            </a:extLst>
          </xdr:cNvPr>
          <xdr:cNvSpPr/>
        </xdr:nvSpPr>
        <xdr:spPr>
          <a:xfrm>
            <a:off x="128280" y="42036"/>
            <a:ext cx="4981575" cy="822960"/>
          </a:xfrm>
          <a:custGeom>
            <a:avLst/>
            <a:gdLst/>
            <a:ahLst/>
            <a:cxnLst/>
            <a:rect l="l" t="t" r="r" b="b"/>
            <a:pathLst>
              <a:path w="4981575" h="822960">
                <a:moveTo>
                  <a:pt x="5527" y="822908"/>
                </a:moveTo>
                <a:lnTo>
                  <a:pt x="1669" y="799957"/>
                </a:lnTo>
                <a:lnTo>
                  <a:pt x="0" y="777114"/>
                </a:lnTo>
                <a:lnTo>
                  <a:pt x="490" y="754391"/>
                </a:lnTo>
                <a:lnTo>
                  <a:pt x="7846" y="709346"/>
                </a:lnTo>
                <a:lnTo>
                  <a:pt x="23524" y="664907"/>
                </a:lnTo>
                <a:lnTo>
                  <a:pt x="47309" y="621158"/>
                </a:lnTo>
                <a:lnTo>
                  <a:pt x="78989" y="578184"/>
                </a:lnTo>
                <a:lnTo>
                  <a:pt x="118348" y="536071"/>
                </a:lnTo>
                <a:lnTo>
                  <a:pt x="165175" y="494904"/>
                </a:lnTo>
                <a:lnTo>
                  <a:pt x="219253" y="454768"/>
                </a:lnTo>
                <a:lnTo>
                  <a:pt x="280371" y="415747"/>
                </a:lnTo>
                <a:lnTo>
                  <a:pt x="313503" y="396682"/>
                </a:lnTo>
                <a:lnTo>
                  <a:pt x="348315" y="377928"/>
                </a:lnTo>
                <a:lnTo>
                  <a:pt x="384779" y="359496"/>
                </a:lnTo>
                <a:lnTo>
                  <a:pt x="422869" y="341395"/>
                </a:lnTo>
                <a:lnTo>
                  <a:pt x="462559" y="323638"/>
                </a:lnTo>
                <a:lnTo>
                  <a:pt x="503822" y="306234"/>
                </a:lnTo>
                <a:lnTo>
                  <a:pt x="546630" y="289194"/>
                </a:lnTo>
                <a:lnTo>
                  <a:pt x="590958" y="272528"/>
                </a:lnTo>
                <a:lnTo>
                  <a:pt x="636778" y="256249"/>
                </a:lnTo>
                <a:lnTo>
                  <a:pt x="684065" y="240365"/>
                </a:lnTo>
                <a:lnTo>
                  <a:pt x="732790" y="224888"/>
                </a:lnTo>
                <a:lnTo>
                  <a:pt x="782928" y="209828"/>
                </a:lnTo>
                <a:lnTo>
                  <a:pt x="834451" y="195196"/>
                </a:lnTo>
                <a:lnTo>
                  <a:pt x="887333" y="181002"/>
                </a:lnTo>
                <a:lnTo>
                  <a:pt x="941548" y="167258"/>
                </a:lnTo>
                <a:lnTo>
                  <a:pt x="997068" y="153974"/>
                </a:lnTo>
                <a:lnTo>
                  <a:pt x="1053866" y="141160"/>
                </a:lnTo>
                <a:lnTo>
                  <a:pt x="1111917" y="128828"/>
                </a:lnTo>
                <a:lnTo>
                  <a:pt x="1171194" y="116987"/>
                </a:lnTo>
                <a:lnTo>
                  <a:pt x="1231668" y="105648"/>
                </a:lnTo>
                <a:lnTo>
                  <a:pt x="1293315" y="94823"/>
                </a:lnTo>
                <a:lnTo>
                  <a:pt x="1356107" y="84521"/>
                </a:lnTo>
                <a:lnTo>
                  <a:pt x="1420018" y="74754"/>
                </a:lnTo>
                <a:lnTo>
                  <a:pt x="1485020" y="65532"/>
                </a:lnTo>
                <a:lnTo>
                  <a:pt x="1551087" y="56865"/>
                </a:lnTo>
                <a:lnTo>
                  <a:pt x="1618192" y="48764"/>
                </a:lnTo>
                <a:lnTo>
                  <a:pt x="1686309" y="41241"/>
                </a:lnTo>
                <a:lnTo>
                  <a:pt x="1755411" y="34304"/>
                </a:lnTo>
                <a:lnTo>
                  <a:pt x="1825471" y="27966"/>
                </a:lnTo>
                <a:lnTo>
                  <a:pt x="1896463" y="22237"/>
                </a:lnTo>
                <a:lnTo>
                  <a:pt x="1968359" y="17127"/>
                </a:lnTo>
                <a:lnTo>
                  <a:pt x="2041133" y="12648"/>
                </a:lnTo>
                <a:lnTo>
                  <a:pt x="2092887" y="9882"/>
                </a:lnTo>
                <a:lnTo>
                  <a:pt x="2144774" y="7456"/>
                </a:lnTo>
                <a:lnTo>
                  <a:pt x="2196776" y="5370"/>
                </a:lnTo>
                <a:lnTo>
                  <a:pt x="2248877" y="3625"/>
                </a:lnTo>
                <a:lnTo>
                  <a:pt x="2301058" y="2220"/>
                </a:lnTo>
                <a:lnTo>
                  <a:pt x="2353302" y="1154"/>
                </a:lnTo>
                <a:lnTo>
                  <a:pt x="2405593" y="429"/>
                </a:lnTo>
                <a:lnTo>
                  <a:pt x="2457913" y="44"/>
                </a:lnTo>
                <a:lnTo>
                  <a:pt x="2510243" y="0"/>
                </a:lnTo>
                <a:lnTo>
                  <a:pt x="2562568" y="295"/>
                </a:lnTo>
                <a:lnTo>
                  <a:pt x="2614869" y="930"/>
                </a:lnTo>
                <a:lnTo>
                  <a:pt x="2667130" y="1906"/>
                </a:lnTo>
                <a:lnTo>
                  <a:pt x="2719332" y="3222"/>
                </a:lnTo>
                <a:lnTo>
                  <a:pt x="2771459" y="4877"/>
                </a:lnTo>
                <a:lnTo>
                  <a:pt x="2823493" y="6873"/>
                </a:lnTo>
                <a:lnTo>
                  <a:pt x="2875416" y="9209"/>
                </a:lnTo>
                <a:lnTo>
                  <a:pt x="2927212" y="11886"/>
                </a:lnTo>
                <a:lnTo>
                  <a:pt x="2999421" y="16201"/>
                </a:lnTo>
                <a:lnTo>
                  <a:pt x="3070790" y="21139"/>
                </a:lnTo>
                <a:lnTo>
                  <a:pt x="3141294" y="26689"/>
                </a:lnTo>
                <a:lnTo>
                  <a:pt x="3210905" y="32841"/>
                </a:lnTo>
                <a:lnTo>
                  <a:pt x="3279597" y="39584"/>
                </a:lnTo>
                <a:lnTo>
                  <a:pt x="3347342" y="46910"/>
                </a:lnTo>
                <a:lnTo>
                  <a:pt x="3414113" y="54806"/>
                </a:lnTo>
                <a:lnTo>
                  <a:pt x="3479883" y="63264"/>
                </a:lnTo>
                <a:lnTo>
                  <a:pt x="3544626" y="72273"/>
                </a:lnTo>
                <a:lnTo>
                  <a:pt x="3608313" y="81822"/>
                </a:lnTo>
                <a:lnTo>
                  <a:pt x="3670920" y="91902"/>
                </a:lnTo>
                <a:lnTo>
                  <a:pt x="3732417" y="102501"/>
                </a:lnTo>
                <a:lnTo>
                  <a:pt x="3792779" y="113611"/>
                </a:lnTo>
                <a:lnTo>
                  <a:pt x="3851978" y="125220"/>
                </a:lnTo>
                <a:lnTo>
                  <a:pt x="3909987" y="137318"/>
                </a:lnTo>
                <a:lnTo>
                  <a:pt x="3966779" y="149896"/>
                </a:lnTo>
                <a:lnTo>
                  <a:pt x="4022328" y="162943"/>
                </a:lnTo>
                <a:lnTo>
                  <a:pt x="4076606" y="176448"/>
                </a:lnTo>
                <a:lnTo>
                  <a:pt x="4129586" y="190402"/>
                </a:lnTo>
                <a:lnTo>
                  <a:pt x="4181241" y="204794"/>
                </a:lnTo>
                <a:lnTo>
                  <a:pt x="4231544" y="219613"/>
                </a:lnTo>
                <a:lnTo>
                  <a:pt x="4280469" y="234851"/>
                </a:lnTo>
                <a:lnTo>
                  <a:pt x="4327988" y="250496"/>
                </a:lnTo>
                <a:lnTo>
                  <a:pt x="4374074" y="266538"/>
                </a:lnTo>
                <a:lnTo>
                  <a:pt x="4418700" y="282967"/>
                </a:lnTo>
                <a:lnTo>
                  <a:pt x="4461840" y="299773"/>
                </a:lnTo>
                <a:lnTo>
                  <a:pt x="4503466" y="316945"/>
                </a:lnTo>
                <a:lnTo>
                  <a:pt x="4543550" y="334474"/>
                </a:lnTo>
                <a:lnTo>
                  <a:pt x="4582067" y="352349"/>
                </a:lnTo>
                <a:lnTo>
                  <a:pt x="4618990" y="370559"/>
                </a:lnTo>
                <a:lnTo>
                  <a:pt x="4654290" y="389095"/>
                </a:lnTo>
                <a:lnTo>
                  <a:pt x="4687941" y="407946"/>
                </a:lnTo>
                <a:lnTo>
                  <a:pt x="4750190" y="446553"/>
                </a:lnTo>
                <a:lnTo>
                  <a:pt x="4805519" y="486299"/>
                </a:lnTo>
                <a:lnTo>
                  <a:pt x="4853712" y="527101"/>
                </a:lnTo>
                <a:lnTo>
                  <a:pt x="4894554" y="568877"/>
                </a:lnTo>
                <a:lnTo>
                  <a:pt x="4927829" y="611546"/>
                </a:lnTo>
                <a:lnTo>
                  <a:pt x="4953319" y="655025"/>
                </a:lnTo>
                <a:lnTo>
                  <a:pt x="4970810" y="699233"/>
                </a:lnTo>
                <a:lnTo>
                  <a:pt x="4980086" y="744087"/>
                </a:lnTo>
                <a:lnTo>
                  <a:pt x="4981575" y="766732"/>
                </a:lnTo>
                <a:lnTo>
                  <a:pt x="4980929" y="789507"/>
                </a:lnTo>
              </a:path>
            </a:pathLst>
          </a:custGeom>
          <a:ln w="381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 name="Graphic 229">
            <a:extLst>
              <a:ext uri="{FF2B5EF4-FFF2-40B4-BE49-F238E27FC236}">
                <a16:creationId xmlns:a16="http://schemas.microsoft.com/office/drawing/2014/main" id="{00000000-0008-0000-0900-000014000000}"/>
              </a:ext>
            </a:extLst>
          </xdr:cNvPr>
          <xdr:cNvSpPr/>
        </xdr:nvSpPr>
        <xdr:spPr>
          <a:xfrm>
            <a:off x="128280" y="19050"/>
            <a:ext cx="4981575" cy="822960"/>
          </a:xfrm>
          <a:custGeom>
            <a:avLst/>
            <a:gdLst/>
            <a:ahLst/>
            <a:cxnLst/>
            <a:rect l="l" t="t" r="r" b="b"/>
            <a:pathLst>
              <a:path w="4981575" h="822960">
                <a:moveTo>
                  <a:pt x="5527" y="822908"/>
                </a:moveTo>
                <a:lnTo>
                  <a:pt x="1669" y="799957"/>
                </a:lnTo>
                <a:lnTo>
                  <a:pt x="0" y="777114"/>
                </a:lnTo>
                <a:lnTo>
                  <a:pt x="490" y="754391"/>
                </a:lnTo>
                <a:lnTo>
                  <a:pt x="7846" y="709346"/>
                </a:lnTo>
                <a:lnTo>
                  <a:pt x="23524" y="664907"/>
                </a:lnTo>
                <a:lnTo>
                  <a:pt x="47309" y="621158"/>
                </a:lnTo>
                <a:lnTo>
                  <a:pt x="78989" y="578184"/>
                </a:lnTo>
                <a:lnTo>
                  <a:pt x="118348" y="536071"/>
                </a:lnTo>
                <a:lnTo>
                  <a:pt x="165175" y="494904"/>
                </a:lnTo>
                <a:lnTo>
                  <a:pt x="219253" y="454768"/>
                </a:lnTo>
                <a:lnTo>
                  <a:pt x="280371" y="415747"/>
                </a:lnTo>
                <a:lnTo>
                  <a:pt x="313503" y="396682"/>
                </a:lnTo>
                <a:lnTo>
                  <a:pt x="348315" y="377928"/>
                </a:lnTo>
                <a:lnTo>
                  <a:pt x="384779" y="359496"/>
                </a:lnTo>
                <a:lnTo>
                  <a:pt x="422869" y="341395"/>
                </a:lnTo>
                <a:lnTo>
                  <a:pt x="462559" y="323638"/>
                </a:lnTo>
                <a:lnTo>
                  <a:pt x="503822" y="306234"/>
                </a:lnTo>
                <a:lnTo>
                  <a:pt x="546630" y="289194"/>
                </a:lnTo>
                <a:lnTo>
                  <a:pt x="590958" y="272528"/>
                </a:lnTo>
                <a:lnTo>
                  <a:pt x="636778" y="256249"/>
                </a:lnTo>
                <a:lnTo>
                  <a:pt x="684065" y="240365"/>
                </a:lnTo>
                <a:lnTo>
                  <a:pt x="732790" y="224888"/>
                </a:lnTo>
                <a:lnTo>
                  <a:pt x="782928" y="209828"/>
                </a:lnTo>
                <a:lnTo>
                  <a:pt x="834451" y="195196"/>
                </a:lnTo>
                <a:lnTo>
                  <a:pt x="887333" y="181002"/>
                </a:lnTo>
                <a:lnTo>
                  <a:pt x="941548" y="167258"/>
                </a:lnTo>
                <a:lnTo>
                  <a:pt x="997068" y="153974"/>
                </a:lnTo>
                <a:lnTo>
                  <a:pt x="1053866" y="141160"/>
                </a:lnTo>
                <a:lnTo>
                  <a:pt x="1111917" y="128828"/>
                </a:lnTo>
                <a:lnTo>
                  <a:pt x="1171194" y="116987"/>
                </a:lnTo>
                <a:lnTo>
                  <a:pt x="1231668" y="105648"/>
                </a:lnTo>
                <a:lnTo>
                  <a:pt x="1293315" y="94823"/>
                </a:lnTo>
                <a:lnTo>
                  <a:pt x="1356107" y="84521"/>
                </a:lnTo>
                <a:lnTo>
                  <a:pt x="1420018" y="74754"/>
                </a:lnTo>
                <a:lnTo>
                  <a:pt x="1485020" y="65532"/>
                </a:lnTo>
                <a:lnTo>
                  <a:pt x="1551087" y="56865"/>
                </a:lnTo>
                <a:lnTo>
                  <a:pt x="1618192" y="48764"/>
                </a:lnTo>
                <a:lnTo>
                  <a:pt x="1686309" y="41241"/>
                </a:lnTo>
                <a:lnTo>
                  <a:pt x="1755411" y="34304"/>
                </a:lnTo>
                <a:lnTo>
                  <a:pt x="1825471" y="27966"/>
                </a:lnTo>
                <a:lnTo>
                  <a:pt x="1896463" y="22237"/>
                </a:lnTo>
                <a:lnTo>
                  <a:pt x="1968359" y="17127"/>
                </a:lnTo>
                <a:lnTo>
                  <a:pt x="2041133" y="12648"/>
                </a:lnTo>
                <a:lnTo>
                  <a:pt x="2092887" y="9882"/>
                </a:lnTo>
                <a:lnTo>
                  <a:pt x="2144774" y="7456"/>
                </a:lnTo>
                <a:lnTo>
                  <a:pt x="2196776" y="5370"/>
                </a:lnTo>
                <a:lnTo>
                  <a:pt x="2248877" y="3625"/>
                </a:lnTo>
                <a:lnTo>
                  <a:pt x="2301058" y="2220"/>
                </a:lnTo>
                <a:lnTo>
                  <a:pt x="2353302" y="1154"/>
                </a:lnTo>
                <a:lnTo>
                  <a:pt x="2405593" y="429"/>
                </a:lnTo>
                <a:lnTo>
                  <a:pt x="2457913" y="44"/>
                </a:lnTo>
                <a:lnTo>
                  <a:pt x="2510243" y="0"/>
                </a:lnTo>
                <a:lnTo>
                  <a:pt x="2562568" y="295"/>
                </a:lnTo>
                <a:lnTo>
                  <a:pt x="2614869" y="930"/>
                </a:lnTo>
                <a:lnTo>
                  <a:pt x="2667130" y="1906"/>
                </a:lnTo>
                <a:lnTo>
                  <a:pt x="2719332" y="3222"/>
                </a:lnTo>
                <a:lnTo>
                  <a:pt x="2771459" y="4877"/>
                </a:lnTo>
                <a:lnTo>
                  <a:pt x="2823493" y="6873"/>
                </a:lnTo>
                <a:lnTo>
                  <a:pt x="2875416" y="9209"/>
                </a:lnTo>
                <a:lnTo>
                  <a:pt x="2927212" y="11886"/>
                </a:lnTo>
                <a:lnTo>
                  <a:pt x="2999421" y="16201"/>
                </a:lnTo>
                <a:lnTo>
                  <a:pt x="3070790" y="21139"/>
                </a:lnTo>
                <a:lnTo>
                  <a:pt x="3141294" y="26689"/>
                </a:lnTo>
                <a:lnTo>
                  <a:pt x="3210905" y="32841"/>
                </a:lnTo>
                <a:lnTo>
                  <a:pt x="3279597" y="39584"/>
                </a:lnTo>
                <a:lnTo>
                  <a:pt x="3347342" y="46910"/>
                </a:lnTo>
                <a:lnTo>
                  <a:pt x="3414113" y="54806"/>
                </a:lnTo>
                <a:lnTo>
                  <a:pt x="3479883" y="63264"/>
                </a:lnTo>
                <a:lnTo>
                  <a:pt x="3544626" y="72273"/>
                </a:lnTo>
                <a:lnTo>
                  <a:pt x="3608313" y="81822"/>
                </a:lnTo>
                <a:lnTo>
                  <a:pt x="3670920" y="91902"/>
                </a:lnTo>
                <a:lnTo>
                  <a:pt x="3732417" y="102501"/>
                </a:lnTo>
                <a:lnTo>
                  <a:pt x="3792779" y="113611"/>
                </a:lnTo>
                <a:lnTo>
                  <a:pt x="3851978" y="125220"/>
                </a:lnTo>
                <a:lnTo>
                  <a:pt x="3909987" y="137318"/>
                </a:lnTo>
                <a:lnTo>
                  <a:pt x="3966779" y="149896"/>
                </a:lnTo>
                <a:lnTo>
                  <a:pt x="4022328" y="162943"/>
                </a:lnTo>
                <a:lnTo>
                  <a:pt x="4076606" y="176448"/>
                </a:lnTo>
                <a:lnTo>
                  <a:pt x="4129586" y="190402"/>
                </a:lnTo>
                <a:lnTo>
                  <a:pt x="4181241" y="204794"/>
                </a:lnTo>
                <a:lnTo>
                  <a:pt x="4231544" y="219613"/>
                </a:lnTo>
                <a:lnTo>
                  <a:pt x="4280469" y="234851"/>
                </a:lnTo>
                <a:lnTo>
                  <a:pt x="4327988" y="250496"/>
                </a:lnTo>
                <a:lnTo>
                  <a:pt x="4374074" y="266538"/>
                </a:lnTo>
                <a:lnTo>
                  <a:pt x="4418700" y="282967"/>
                </a:lnTo>
                <a:lnTo>
                  <a:pt x="4461840" y="299773"/>
                </a:lnTo>
                <a:lnTo>
                  <a:pt x="4503466" y="316945"/>
                </a:lnTo>
                <a:lnTo>
                  <a:pt x="4543550" y="334474"/>
                </a:lnTo>
                <a:lnTo>
                  <a:pt x="4582067" y="352349"/>
                </a:lnTo>
                <a:lnTo>
                  <a:pt x="4618990" y="370559"/>
                </a:lnTo>
                <a:lnTo>
                  <a:pt x="4654290" y="389095"/>
                </a:lnTo>
                <a:lnTo>
                  <a:pt x="4687941" y="407946"/>
                </a:lnTo>
                <a:lnTo>
                  <a:pt x="4750190" y="446553"/>
                </a:lnTo>
                <a:lnTo>
                  <a:pt x="4805519" y="486299"/>
                </a:lnTo>
                <a:lnTo>
                  <a:pt x="4853712" y="527101"/>
                </a:lnTo>
                <a:lnTo>
                  <a:pt x="4894554" y="568877"/>
                </a:lnTo>
                <a:lnTo>
                  <a:pt x="4927829" y="611546"/>
                </a:lnTo>
                <a:lnTo>
                  <a:pt x="4953319" y="655025"/>
                </a:lnTo>
                <a:lnTo>
                  <a:pt x="4970810" y="699233"/>
                </a:lnTo>
                <a:lnTo>
                  <a:pt x="4980086" y="744087"/>
                </a:lnTo>
                <a:lnTo>
                  <a:pt x="4981575" y="766732"/>
                </a:lnTo>
                <a:lnTo>
                  <a:pt x="4980929" y="789507"/>
                </a:lnTo>
              </a:path>
            </a:pathLst>
          </a:custGeom>
          <a:ln w="381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2" name="Graphic 231">
            <a:extLst>
              <a:ext uri="{FF2B5EF4-FFF2-40B4-BE49-F238E27FC236}">
                <a16:creationId xmlns:a16="http://schemas.microsoft.com/office/drawing/2014/main" id="{00000000-0008-0000-0900-000016000000}"/>
              </a:ext>
            </a:extLst>
          </xdr:cNvPr>
          <xdr:cNvSpPr/>
        </xdr:nvSpPr>
        <xdr:spPr>
          <a:xfrm>
            <a:off x="2280920" y="95198"/>
            <a:ext cx="828675" cy="314325"/>
          </a:xfrm>
          <a:custGeom>
            <a:avLst/>
            <a:gdLst/>
            <a:ahLst/>
            <a:cxnLst/>
            <a:rect l="l" t="t" r="r" b="b"/>
            <a:pathLst>
              <a:path w="828675" h="314325">
                <a:moveTo>
                  <a:pt x="828675" y="0"/>
                </a:moveTo>
                <a:lnTo>
                  <a:pt x="0" y="0"/>
                </a:lnTo>
                <a:lnTo>
                  <a:pt x="0" y="314325"/>
                </a:lnTo>
                <a:lnTo>
                  <a:pt x="828675" y="314325"/>
                </a:lnTo>
                <a:lnTo>
                  <a:pt x="828675" y="0"/>
                </a:lnTo>
                <a:close/>
              </a:path>
            </a:pathLst>
          </a:custGeom>
          <a:solidFill>
            <a:srgbClr val="FFFFFF"/>
          </a:solidFill>
        </xdr:spPr>
        <xdr:txBody>
          <a:bodyPr wrap="square" lIns="0" tIns="0" rIns="0" bIns="0" rtlCol="0">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br>
              <a:rPr lang="en-US" sz="1100">
                <a:effectLst/>
                <a:latin typeface="+mn-lt"/>
                <a:ea typeface="+mn-ea"/>
                <a:cs typeface="+mn-cs"/>
              </a:rPr>
            </a:br>
            <a:r>
              <a:rPr lang="en-US" sz="1100" b="1">
                <a:effectLst/>
                <a:latin typeface="+mn-lt"/>
                <a:ea typeface="+mn-ea"/>
                <a:cs typeface="+mn-cs"/>
              </a:rPr>
              <a:t>÷ 1000</a:t>
            </a:r>
            <a:endParaRPr lang="en-US" sz="1100">
              <a:effectLst/>
              <a:latin typeface="+mn-lt"/>
              <a:ea typeface="+mn-ea"/>
              <a:cs typeface="+mn-cs"/>
            </a:endParaRPr>
          </a:p>
          <a:p>
            <a:endParaRPr lang="en-US"/>
          </a:p>
        </xdr:txBody>
      </xdr:sp>
      <xdr:pic>
        <xdr:nvPicPr>
          <xdr:cNvPr id="23" name="Image 232">
            <a:extLst>
              <a:ext uri="{FF2B5EF4-FFF2-40B4-BE49-F238E27FC236}">
                <a16:creationId xmlns:a16="http://schemas.microsoft.com/office/drawing/2014/main" id="{00000000-0008-0000-0900-000017000000}"/>
              </a:ext>
            </a:extLst>
          </xdr:cNvPr>
          <xdr:cNvPicPr/>
        </xdr:nvPicPr>
        <xdr:blipFill>
          <a:blip xmlns:r="http://schemas.openxmlformats.org/officeDocument/2006/relationships" r:embed="rId2" cstate="print"/>
          <a:stretch>
            <a:fillRect/>
          </a:stretch>
        </xdr:blipFill>
        <xdr:spPr>
          <a:xfrm>
            <a:off x="114300" y="958163"/>
            <a:ext cx="225425" cy="225425"/>
          </a:xfrm>
          <a:prstGeom prst="rect">
            <a:avLst/>
          </a:prstGeom>
        </xdr:spPr>
      </xdr:pic>
      <xdr:pic>
        <xdr:nvPicPr>
          <xdr:cNvPr id="24" name="Image 233">
            <a:extLst>
              <a:ext uri="{FF2B5EF4-FFF2-40B4-BE49-F238E27FC236}">
                <a16:creationId xmlns:a16="http://schemas.microsoft.com/office/drawing/2014/main" id="{00000000-0008-0000-0900-000018000000}"/>
              </a:ext>
            </a:extLst>
          </xdr:cNvPr>
          <xdr:cNvPicPr/>
        </xdr:nvPicPr>
        <xdr:blipFill>
          <a:blip xmlns:r="http://schemas.openxmlformats.org/officeDocument/2006/relationships" r:embed="rId3" cstate="print"/>
          <a:stretch>
            <a:fillRect/>
          </a:stretch>
        </xdr:blipFill>
        <xdr:spPr>
          <a:xfrm>
            <a:off x="2619375" y="920063"/>
            <a:ext cx="225425" cy="225425"/>
          </a:xfrm>
          <a:prstGeom prst="rect">
            <a:avLst/>
          </a:prstGeom>
        </xdr:spPr>
      </xdr:pic>
      <xdr:pic>
        <xdr:nvPicPr>
          <xdr:cNvPr id="25" name="Image 234">
            <a:extLst>
              <a:ext uri="{FF2B5EF4-FFF2-40B4-BE49-F238E27FC236}">
                <a16:creationId xmlns:a16="http://schemas.microsoft.com/office/drawing/2014/main" id="{00000000-0008-0000-0900-000019000000}"/>
              </a:ext>
            </a:extLst>
          </xdr:cNvPr>
          <xdr:cNvPicPr/>
        </xdr:nvPicPr>
        <xdr:blipFill>
          <a:blip xmlns:r="http://schemas.openxmlformats.org/officeDocument/2006/relationships" r:embed="rId4" cstate="print"/>
          <a:stretch>
            <a:fillRect/>
          </a:stretch>
        </xdr:blipFill>
        <xdr:spPr>
          <a:xfrm>
            <a:off x="0" y="691463"/>
            <a:ext cx="225425" cy="225425"/>
          </a:xfrm>
          <a:prstGeom prst="rect">
            <a:avLst/>
          </a:prstGeom>
        </xdr:spPr>
      </xdr:pic>
    </xdr:grpSp>
    <xdr:clientData/>
  </xdr:twoCellAnchor>
  <xdr:twoCellAnchor>
    <xdr:from>
      <xdr:col>11</xdr:col>
      <xdr:colOff>204470</xdr:colOff>
      <xdr:row>16</xdr:row>
      <xdr:rowOff>140970</xdr:rowOff>
    </xdr:from>
    <xdr:to>
      <xdr:col>19</xdr:col>
      <xdr:colOff>413983</xdr:colOff>
      <xdr:row>23</xdr:row>
      <xdr:rowOff>27431</xdr:rowOff>
    </xdr:to>
    <xdr:grpSp>
      <xdr:nvGrpSpPr>
        <xdr:cNvPr id="4" name="Group 3">
          <a:extLst>
            <a:ext uri="{FF2B5EF4-FFF2-40B4-BE49-F238E27FC236}">
              <a16:creationId xmlns:a16="http://schemas.microsoft.com/office/drawing/2014/main" id="{00000000-0008-0000-0900-000004000000}"/>
            </a:ext>
          </a:extLst>
        </xdr:cNvPr>
        <xdr:cNvGrpSpPr>
          <a:grpSpLocks/>
        </xdr:cNvGrpSpPr>
      </xdr:nvGrpSpPr>
      <xdr:grpSpPr>
        <a:xfrm>
          <a:off x="6910070" y="3205903"/>
          <a:ext cx="5086313" cy="1190328"/>
          <a:chOff x="19050" y="12700"/>
          <a:chExt cx="5086313" cy="1166621"/>
        </a:xfrm>
      </xdr:grpSpPr>
      <xdr:sp macro="" textlink="">
        <xdr:nvSpPr>
          <xdr:cNvPr id="5" name="Graphic 236">
            <a:extLst>
              <a:ext uri="{FF2B5EF4-FFF2-40B4-BE49-F238E27FC236}">
                <a16:creationId xmlns:a16="http://schemas.microsoft.com/office/drawing/2014/main" id="{00000000-0008-0000-0900-000005000000}"/>
              </a:ext>
            </a:extLst>
          </xdr:cNvPr>
          <xdr:cNvSpPr/>
        </xdr:nvSpPr>
        <xdr:spPr>
          <a:xfrm>
            <a:off x="28906" y="84709"/>
            <a:ext cx="4857750" cy="824230"/>
          </a:xfrm>
          <a:custGeom>
            <a:avLst/>
            <a:gdLst/>
            <a:ahLst/>
            <a:cxnLst/>
            <a:rect l="l" t="t" r="r" b="b"/>
            <a:pathLst>
              <a:path w="4857750" h="824230">
                <a:moveTo>
                  <a:pt x="2399804" y="9398"/>
                </a:moveTo>
                <a:lnTo>
                  <a:pt x="2395968" y="84953"/>
                </a:lnTo>
                <a:lnTo>
                  <a:pt x="2381980" y="158620"/>
                </a:lnTo>
                <a:lnTo>
                  <a:pt x="2358299" y="230081"/>
                </a:lnTo>
                <a:lnTo>
                  <a:pt x="2325385" y="299023"/>
                </a:lnTo>
                <a:lnTo>
                  <a:pt x="2305609" y="332451"/>
                </a:lnTo>
                <a:lnTo>
                  <a:pt x="2283697" y="365132"/>
                </a:lnTo>
                <a:lnTo>
                  <a:pt x="2259707" y="397024"/>
                </a:lnTo>
                <a:lnTo>
                  <a:pt x="2233696" y="428091"/>
                </a:lnTo>
                <a:lnTo>
                  <a:pt x="2205722" y="458291"/>
                </a:lnTo>
                <a:lnTo>
                  <a:pt x="2175841" y="487586"/>
                </a:lnTo>
                <a:lnTo>
                  <a:pt x="2144112" y="515936"/>
                </a:lnTo>
                <a:lnTo>
                  <a:pt x="2110592" y="543303"/>
                </a:lnTo>
                <a:lnTo>
                  <a:pt x="2075338" y="569646"/>
                </a:lnTo>
                <a:lnTo>
                  <a:pt x="2038408" y="594926"/>
                </a:lnTo>
                <a:lnTo>
                  <a:pt x="1999859" y="619105"/>
                </a:lnTo>
                <a:lnTo>
                  <a:pt x="1959749" y="642142"/>
                </a:lnTo>
                <a:lnTo>
                  <a:pt x="1918135" y="663998"/>
                </a:lnTo>
                <a:lnTo>
                  <a:pt x="1875075" y="684634"/>
                </a:lnTo>
                <a:lnTo>
                  <a:pt x="1830625" y="704011"/>
                </a:lnTo>
                <a:lnTo>
                  <a:pt x="1784845" y="722089"/>
                </a:lnTo>
                <a:lnTo>
                  <a:pt x="1737790" y="738829"/>
                </a:lnTo>
                <a:lnTo>
                  <a:pt x="1689519" y="754192"/>
                </a:lnTo>
                <a:lnTo>
                  <a:pt x="1640088" y="768137"/>
                </a:lnTo>
                <a:lnTo>
                  <a:pt x="1589556" y="780627"/>
                </a:lnTo>
                <a:lnTo>
                  <a:pt x="1537980" y="791621"/>
                </a:lnTo>
                <a:lnTo>
                  <a:pt x="1485418" y="801080"/>
                </a:lnTo>
                <a:lnTo>
                  <a:pt x="1431926" y="808965"/>
                </a:lnTo>
                <a:lnTo>
                  <a:pt x="1377562" y="815236"/>
                </a:lnTo>
                <a:lnTo>
                  <a:pt x="1322384" y="819855"/>
                </a:lnTo>
                <a:lnTo>
                  <a:pt x="1266449" y="822781"/>
                </a:lnTo>
                <a:lnTo>
                  <a:pt x="1209814" y="823976"/>
                </a:lnTo>
                <a:lnTo>
                  <a:pt x="1152327" y="823391"/>
                </a:lnTo>
                <a:lnTo>
                  <a:pt x="1095508" y="821014"/>
                </a:lnTo>
                <a:lnTo>
                  <a:pt x="1039417" y="816885"/>
                </a:lnTo>
                <a:lnTo>
                  <a:pt x="984118" y="811044"/>
                </a:lnTo>
                <a:lnTo>
                  <a:pt x="929671" y="803532"/>
                </a:lnTo>
                <a:lnTo>
                  <a:pt x="876140" y="794387"/>
                </a:lnTo>
                <a:lnTo>
                  <a:pt x="823585" y="783652"/>
                </a:lnTo>
                <a:lnTo>
                  <a:pt x="772069" y="771365"/>
                </a:lnTo>
                <a:lnTo>
                  <a:pt x="721653" y="757567"/>
                </a:lnTo>
                <a:lnTo>
                  <a:pt x="672400" y="742299"/>
                </a:lnTo>
                <a:lnTo>
                  <a:pt x="624371" y="725600"/>
                </a:lnTo>
                <a:lnTo>
                  <a:pt x="577629" y="707510"/>
                </a:lnTo>
                <a:lnTo>
                  <a:pt x="532235" y="688071"/>
                </a:lnTo>
                <a:lnTo>
                  <a:pt x="488250" y="667321"/>
                </a:lnTo>
                <a:lnTo>
                  <a:pt x="445738" y="645302"/>
                </a:lnTo>
                <a:lnTo>
                  <a:pt x="404760" y="622052"/>
                </a:lnTo>
                <a:lnTo>
                  <a:pt x="365377" y="597614"/>
                </a:lnTo>
                <a:lnTo>
                  <a:pt x="327652" y="572026"/>
                </a:lnTo>
                <a:lnTo>
                  <a:pt x="291646" y="545329"/>
                </a:lnTo>
                <a:lnTo>
                  <a:pt x="257422" y="517563"/>
                </a:lnTo>
                <a:lnTo>
                  <a:pt x="225042" y="488769"/>
                </a:lnTo>
                <a:lnTo>
                  <a:pt x="194566" y="458986"/>
                </a:lnTo>
                <a:lnTo>
                  <a:pt x="166058" y="428254"/>
                </a:lnTo>
                <a:lnTo>
                  <a:pt x="139578" y="396615"/>
                </a:lnTo>
                <a:lnTo>
                  <a:pt x="115190" y="364108"/>
                </a:lnTo>
                <a:lnTo>
                  <a:pt x="92954" y="330772"/>
                </a:lnTo>
                <a:lnTo>
                  <a:pt x="72934" y="296650"/>
                </a:lnTo>
                <a:lnTo>
                  <a:pt x="55189" y="261780"/>
                </a:lnTo>
                <a:lnTo>
                  <a:pt x="39784" y="226203"/>
                </a:lnTo>
                <a:lnTo>
                  <a:pt x="26778" y="189958"/>
                </a:lnTo>
                <a:lnTo>
                  <a:pt x="16235" y="153087"/>
                </a:lnTo>
                <a:lnTo>
                  <a:pt x="8217" y="115630"/>
                </a:lnTo>
                <a:lnTo>
                  <a:pt x="2784" y="77626"/>
                </a:lnTo>
                <a:lnTo>
                  <a:pt x="0" y="39116"/>
                </a:lnTo>
              </a:path>
              <a:path w="4857750" h="824230">
                <a:moveTo>
                  <a:pt x="4857254" y="0"/>
                </a:moveTo>
                <a:lnTo>
                  <a:pt x="4856587" y="38873"/>
                </a:lnTo>
                <a:lnTo>
                  <a:pt x="4853257" y="77294"/>
                </a:lnTo>
                <a:lnTo>
                  <a:pt x="4847325" y="115219"/>
                </a:lnTo>
                <a:lnTo>
                  <a:pt x="4838851" y="152607"/>
                </a:lnTo>
                <a:lnTo>
                  <a:pt x="4827895" y="189415"/>
                </a:lnTo>
                <a:lnTo>
                  <a:pt x="4814518" y="225601"/>
                </a:lnTo>
                <a:lnTo>
                  <a:pt x="4798779" y="261122"/>
                </a:lnTo>
                <a:lnTo>
                  <a:pt x="4780739" y="295936"/>
                </a:lnTo>
                <a:lnTo>
                  <a:pt x="4760457" y="330001"/>
                </a:lnTo>
                <a:lnTo>
                  <a:pt x="4737995" y="363274"/>
                </a:lnTo>
                <a:lnTo>
                  <a:pt x="4713411" y="395713"/>
                </a:lnTo>
                <a:lnTo>
                  <a:pt x="4686766" y="427276"/>
                </a:lnTo>
                <a:lnTo>
                  <a:pt x="4658121" y="457921"/>
                </a:lnTo>
                <a:lnTo>
                  <a:pt x="4627536" y="487605"/>
                </a:lnTo>
                <a:lnTo>
                  <a:pt x="4595069" y="516285"/>
                </a:lnTo>
                <a:lnTo>
                  <a:pt x="4560783" y="543920"/>
                </a:lnTo>
                <a:lnTo>
                  <a:pt x="4524736" y="570468"/>
                </a:lnTo>
                <a:lnTo>
                  <a:pt x="4486990" y="595885"/>
                </a:lnTo>
                <a:lnTo>
                  <a:pt x="4447603" y="620129"/>
                </a:lnTo>
                <a:lnTo>
                  <a:pt x="4406637" y="643159"/>
                </a:lnTo>
                <a:lnTo>
                  <a:pt x="4364152" y="664932"/>
                </a:lnTo>
                <a:lnTo>
                  <a:pt x="4320207" y="685405"/>
                </a:lnTo>
                <a:lnTo>
                  <a:pt x="4274862" y="704537"/>
                </a:lnTo>
                <a:lnTo>
                  <a:pt x="4228178" y="722284"/>
                </a:lnTo>
                <a:lnTo>
                  <a:pt x="4180216" y="738605"/>
                </a:lnTo>
                <a:lnTo>
                  <a:pt x="4131034" y="753458"/>
                </a:lnTo>
                <a:lnTo>
                  <a:pt x="4080694" y="766799"/>
                </a:lnTo>
                <a:lnTo>
                  <a:pt x="4029255" y="778587"/>
                </a:lnTo>
                <a:lnTo>
                  <a:pt x="3976778" y="788779"/>
                </a:lnTo>
                <a:lnTo>
                  <a:pt x="3923322" y="797333"/>
                </a:lnTo>
                <a:lnTo>
                  <a:pt x="3868948" y="804207"/>
                </a:lnTo>
                <a:lnTo>
                  <a:pt x="3813717" y="809358"/>
                </a:lnTo>
                <a:lnTo>
                  <a:pt x="3757687" y="812745"/>
                </a:lnTo>
                <a:lnTo>
                  <a:pt x="3700919" y="814324"/>
                </a:lnTo>
                <a:lnTo>
                  <a:pt x="3643972" y="814061"/>
                </a:lnTo>
                <a:lnTo>
                  <a:pt x="3587658" y="811962"/>
                </a:lnTo>
                <a:lnTo>
                  <a:pt x="3532041" y="808068"/>
                </a:lnTo>
                <a:lnTo>
                  <a:pt x="3477187" y="802418"/>
                </a:lnTo>
                <a:lnTo>
                  <a:pt x="3423158" y="795053"/>
                </a:lnTo>
                <a:lnTo>
                  <a:pt x="3370020" y="786015"/>
                </a:lnTo>
                <a:lnTo>
                  <a:pt x="3317837" y="775344"/>
                </a:lnTo>
                <a:lnTo>
                  <a:pt x="3266672" y="763081"/>
                </a:lnTo>
                <a:lnTo>
                  <a:pt x="3216591" y="749266"/>
                </a:lnTo>
                <a:lnTo>
                  <a:pt x="3167658" y="733941"/>
                </a:lnTo>
                <a:lnTo>
                  <a:pt x="3119937" y="717145"/>
                </a:lnTo>
                <a:lnTo>
                  <a:pt x="3073491" y="698920"/>
                </a:lnTo>
                <a:lnTo>
                  <a:pt x="3028387" y="679307"/>
                </a:lnTo>
                <a:lnTo>
                  <a:pt x="2984688" y="658345"/>
                </a:lnTo>
                <a:lnTo>
                  <a:pt x="2942457" y="636077"/>
                </a:lnTo>
                <a:lnTo>
                  <a:pt x="2901761" y="612542"/>
                </a:lnTo>
                <a:lnTo>
                  <a:pt x="2862662" y="587782"/>
                </a:lnTo>
                <a:lnTo>
                  <a:pt x="2825225" y="561836"/>
                </a:lnTo>
                <a:lnTo>
                  <a:pt x="2789515" y="534747"/>
                </a:lnTo>
                <a:lnTo>
                  <a:pt x="2755595" y="506554"/>
                </a:lnTo>
                <a:lnTo>
                  <a:pt x="2723531" y="477298"/>
                </a:lnTo>
                <a:lnTo>
                  <a:pt x="2693386" y="447021"/>
                </a:lnTo>
                <a:lnTo>
                  <a:pt x="2665225" y="415762"/>
                </a:lnTo>
                <a:lnTo>
                  <a:pt x="2639111" y="383562"/>
                </a:lnTo>
                <a:lnTo>
                  <a:pt x="2615111" y="350463"/>
                </a:lnTo>
                <a:lnTo>
                  <a:pt x="2593286" y="316505"/>
                </a:lnTo>
                <a:lnTo>
                  <a:pt x="2573703" y="281728"/>
                </a:lnTo>
                <a:lnTo>
                  <a:pt x="2556425" y="246174"/>
                </a:lnTo>
                <a:lnTo>
                  <a:pt x="2541517" y="209883"/>
                </a:lnTo>
                <a:lnTo>
                  <a:pt x="2529042" y="172896"/>
                </a:lnTo>
                <a:lnTo>
                  <a:pt x="2519066" y="135254"/>
                </a:lnTo>
                <a:lnTo>
                  <a:pt x="2511652" y="96997"/>
                </a:lnTo>
                <a:lnTo>
                  <a:pt x="2506865" y="58166"/>
                </a:lnTo>
              </a:path>
            </a:pathLst>
          </a:custGeom>
          <a:ln w="9525">
            <a:solidFill>
              <a:srgbClr val="4579B8"/>
            </a:solidFill>
            <a:prstDash val="solid"/>
          </a:ln>
        </xdr:spPr>
        <xdr:txBody>
          <a:bodyPr wrap="square" lIns="0" tIns="0" rIns="0" bIns="0" rtlCol="0">
            <a:prstTxWarp prst="textNoShape">
              <a:avLst/>
            </a:prstTxWarp>
            <a:noAutofit/>
          </a:bodyPr>
          <a:lstStyle/>
          <a:p>
            <a:endParaRPr lang="en-US"/>
          </a:p>
        </xdr:txBody>
      </xdr:sp>
      <xdr:sp macro="" textlink="">
        <xdr:nvSpPr>
          <xdr:cNvPr id="6" name="Graphic 237">
            <a:extLst>
              <a:ext uri="{FF2B5EF4-FFF2-40B4-BE49-F238E27FC236}">
                <a16:creationId xmlns:a16="http://schemas.microsoft.com/office/drawing/2014/main" id="{00000000-0008-0000-0900-000006000000}"/>
              </a:ext>
            </a:extLst>
          </xdr:cNvPr>
          <xdr:cNvSpPr/>
        </xdr:nvSpPr>
        <xdr:spPr>
          <a:xfrm>
            <a:off x="19050" y="356361"/>
            <a:ext cx="4981575" cy="822960"/>
          </a:xfrm>
          <a:custGeom>
            <a:avLst/>
            <a:gdLst/>
            <a:ahLst/>
            <a:cxnLst/>
            <a:rect l="l" t="t" r="r" b="b"/>
            <a:pathLst>
              <a:path w="4981575" h="822960">
                <a:moveTo>
                  <a:pt x="4975950" y="0"/>
                </a:moveTo>
                <a:lnTo>
                  <a:pt x="4979808" y="22951"/>
                </a:lnTo>
                <a:lnTo>
                  <a:pt x="4981479" y="45793"/>
                </a:lnTo>
                <a:lnTo>
                  <a:pt x="4980989" y="68516"/>
                </a:lnTo>
                <a:lnTo>
                  <a:pt x="4973635" y="113561"/>
                </a:lnTo>
                <a:lnTo>
                  <a:pt x="4957959" y="158000"/>
                </a:lnTo>
                <a:lnTo>
                  <a:pt x="4934176" y="201750"/>
                </a:lnTo>
                <a:lnTo>
                  <a:pt x="4902499" y="244723"/>
                </a:lnTo>
                <a:lnTo>
                  <a:pt x="4863142" y="286836"/>
                </a:lnTo>
                <a:lnTo>
                  <a:pt x="4816318" y="328003"/>
                </a:lnTo>
                <a:lnTo>
                  <a:pt x="4762242" y="368140"/>
                </a:lnTo>
                <a:lnTo>
                  <a:pt x="4701127" y="407160"/>
                </a:lnTo>
                <a:lnTo>
                  <a:pt x="4667996" y="426225"/>
                </a:lnTo>
                <a:lnTo>
                  <a:pt x="4633186" y="444979"/>
                </a:lnTo>
                <a:lnTo>
                  <a:pt x="4596723" y="463412"/>
                </a:lnTo>
                <a:lnTo>
                  <a:pt x="4558634" y="481512"/>
                </a:lnTo>
                <a:lnTo>
                  <a:pt x="4518946" y="499270"/>
                </a:lnTo>
                <a:lnTo>
                  <a:pt x="4477684" y="516674"/>
                </a:lnTo>
                <a:lnTo>
                  <a:pt x="4434877" y="533714"/>
                </a:lnTo>
                <a:lnTo>
                  <a:pt x="4390551" y="550379"/>
                </a:lnTo>
                <a:lnTo>
                  <a:pt x="4344732" y="566659"/>
                </a:lnTo>
                <a:lnTo>
                  <a:pt x="4297447" y="582542"/>
                </a:lnTo>
                <a:lnTo>
                  <a:pt x="4248723" y="598020"/>
                </a:lnTo>
                <a:lnTo>
                  <a:pt x="4198586" y="613079"/>
                </a:lnTo>
                <a:lnTo>
                  <a:pt x="4147064" y="627711"/>
                </a:lnTo>
                <a:lnTo>
                  <a:pt x="4094183" y="641905"/>
                </a:lnTo>
                <a:lnTo>
                  <a:pt x="4039969" y="655649"/>
                </a:lnTo>
                <a:lnTo>
                  <a:pt x="3984451" y="668933"/>
                </a:lnTo>
                <a:lnTo>
                  <a:pt x="3927653" y="681747"/>
                </a:lnTo>
                <a:lnTo>
                  <a:pt x="3869603" y="694079"/>
                </a:lnTo>
                <a:lnTo>
                  <a:pt x="3810328" y="705920"/>
                </a:lnTo>
                <a:lnTo>
                  <a:pt x="3749854" y="717259"/>
                </a:lnTo>
                <a:lnTo>
                  <a:pt x="3688208" y="728084"/>
                </a:lnTo>
                <a:lnTo>
                  <a:pt x="3625416" y="738386"/>
                </a:lnTo>
                <a:lnTo>
                  <a:pt x="3561507" y="748153"/>
                </a:lnTo>
                <a:lnTo>
                  <a:pt x="3496505" y="757376"/>
                </a:lnTo>
                <a:lnTo>
                  <a:pt x="3430439" y="766042"/>
                </a:lnTo>
                <a:lnTo>
                  <a:pt x="3363334" y="774143"/>
                </a:lnTo>
                <a:lnTo>
                  <a:pt x="3295217" y="781667"/>
                </a:lnTo>
                <a:lnTo>
                  <a:pt x="3226115" y="788603"/>
                </a:lnTo>
                <a:lnTo>
                  <a:pt x="3156056" y="794941"/>
                </a:lnTo>
                <a:lnTo>
                  <a:pt x="3085064" y="800670"/>
                </a:lnTo>
                <a:lnTo>
                  <a:pt x="3013168" y="805780"/>
                </a:lnTo>
                <a:lnTo>
                  <a:pt x="2940394" y="810260"/>
                </a:lnTo>
                <a:lnTo>
                  <a:pt x="2888640" y="813025"/>
                </a:lnTo>
                <a:lnTo>
                  <a:pt x="2836754" y="815451"/>
                </a:lnTo>
                <a:lnTo>
                  <a:pt x="2784751" y="817537"/>
                </a:lnTo>
                <a:lnTo>
                  <a:pt x="2732651" y="819282"/>
                </a:lnTo>
                <a:lnTo>
                  <a:pt x="2680470" y="820688"/>
                </a:lnTo>
                <a:lnTo>
                  <a:pt x="2628225" y="821753"/>
                </a:lnTo>
                <a:lnTo>
                  <a:pt x="2575934" y="822478"/>
                </a:lnTo>
                <a:lnTo>
                  <a:pt x="2523615" y="822863"/>
                </a:lnTo>
                <a:lnTo>
                  <a:pt x="2471284" y="822908"/>
                </a:lnTo>
                <a:lnTo>
                  <a:pt x="2418959" y="822612"/>
                </a:lnTo>
                <a:lnTo>
                  <a:pt x="2366658" y="821977"/>
                </a:lnTo>
                <a:lnTo>
                  <a:pt x="2314398" y="821001"/>
                </a:lnTo>
                <a:lnTo>
                  <a:pt x="2262195" y="819686"/>
                </a:lnTo>
                <a:lnTo>
                  <a:pt x="2210069" y="818030"/>
                </a:lnTo>
                <a:lnTo>
                  <a:pt x="2158035" y="816034"/>
                </a:lnTo>
                <a:lnTo>
                  <a:pt x="2106111" y="813698"/>
                </a:lnTo>
                <a:lnTo>
                  <a:pt x="2054315" y="811022"/>
                </a:lnTo>
                <a:lnTo>
                  <a:pt x="1982107" y="806706"/>
                </a:lnTo>
                <a:lnTo>
                  <a:pt x="1910737" y="801769"/>
                </a:lnTo>
                <a:lnTo>
                  <a:pt x="1840233" y="796219"/>
                </a:lnTo>
                <a:lnTo>
                  <a:pt x="1770622" y="790067"/>
                </a:lnTo>
                <a:lnTo>
                  <a:pt x="1701930" y="783323"/>
                </a:lnTo>
                <a:lnTo>
                  <a:pt x="1634186" y="775997"/>
                </a:lnTo>
                <a:lnTo>
                  <a:pt x="1567414" y="768101"/>
                </a:lnTo>
                <a:lnTo>
                  <a:pt x="1501644" y="759643"/>
                </a:lnTo>
                <a:lnTo>
                  <a:pt x="1436901" y="750634"/>
                </a:lnTo>
                <a:lnTo>
                  <a:pt x="1373213" y="741085"/>
                </a:lnTo>
                <a:lnTo>
                  <a:pt x="1310607" y="731006"/>
                </a:lnTo>
                <a:lnTo>
                  <a:pt x="1249110" y="720406"/>
                </a:lnTo>
                <a:lnTo>
                  <a:pt x="1188748" y="709296"/>
                </a:lnTo>
                <a:lnTo>
                  <a:pt x="1129549" y="697687"/>
                </a:lnTo>
                <a:lnTo>
                  <a:pt x="1071540" y="685589"/>
                </a:lnTo>
                <a:lnTo>
                  <a:pt x="1014747" y="673011"/>
                </a:lnTo>
                <a:lnTo>
                  <a:pt x="959199" y="659964"/>
                </a:lnTo>
                <a:lnTo>
                  <a:pt x="904921" y="646459"/>
                </a:lnTo>
                <a:lnTo>
                  <a:pt x="851941" y="632505"/>
                </a:lnTo>
                <a:lnTo>
                  <a:pt x="800286" y="618114"/>
                </a:lnTo>
                <a:lnTo>
                  <a:pt x="749983" y="603294"/>
                </a:lnTo>
                <a:lnTo>
                  <a:pt x="701059" y="588056"/>
                </a:lnTo>
                <a:lnTo>
                  <a:pt x="653540" y="572411"/>
                </a:lnTo>
                <a:lnTo>
                  <a:pt x="607454" y="556369"/>
                </a:lnTo>
                <a:lnTo>
                  <a:pt x="562829" y="539940"/>
                </a:lnTo>
                <a:lnTo>
                  <a:pt x="519690" y="523134"/>
                </a:lnTo>
                <a:lnTo>
                  <a:pt x="478065" y="505962"/>
                </a:lnTo>
                <a:lnTo>
                  <a:pt x="437981" y="488433"/>
                </a:lnTo>
                <a:lnTo>
                  <a:pt x="399465" y="470558"/>
                </a:lnTo>
                <a:lnTo>
                  <a:pt x="362543" y="452348"/>
                </a:lnTo>
                <a:lnTo>
                  <a:pt x="327244" y="433812"/>
                </a:lnTo>
                <a:lnTo>
                  <a:pt x="293594" y="414961"/>
                </a:lnTo>
                <a:lnTo>
                  <a:pt x="231348" y="376354"/>
                </a:lnTo>
                <a:lnTo>
                  <a:pt x="176022" y="336608"/>
                </a:lnTo>
                <a:lnTo>
                  <a:pt x="127832" y="295806"/>
                </a:lnTo>
                <a:lnTo>
                  <a:pt x="86994" y="254030"/>
                </a:lnTo>
                <a:lnTo>
                  <a:pt x="53725" y="211361"/>
                </a:lnTo>
                <a:lnTo>
                  <a:pt x="28239" y="167882"/>
                </a:lnTo>
                <a:lnTo>
                  <a:pt x="10754" y="123674"/>
                </a:lnTo>
                <a:lnTo>
                  <a:pt x="1485" y="78820"/>
                </a:lnTo>
                <a:lnTo>
                  <a:pt x="0" y="56176"/>
                </a:lnTo>
                <a:lnTo>
                  <a:pt x="649" y="33400"/>
                </a:lnTo>
              </a:path>
            </a:pathLst>
          </a:custGeom>
          <a:ln w="381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 name="Graphic 238">
            <a:extLst>
              <a:ext uri="{FF2B5EF4-FFF2-40B4-BE49-F238E27FC236}">
                <a16:creationId xmlns:a16="http://schemas.microsoft.com/office/drawing/2014/main" id="{00000000-0008-0000-0900-000007000000}"/>
              </a:ext>
            </a:extLst>
          </xdr:cNvPr>
          <xdr:cNvSpPr/>
        </xdr:nvSpPr>
        <xdr:spPr>
          <a:xfrm>
            <a:off x="19050" y="333375"/>
            <a:ext cx="4981575" cy="822960"/>
          </a:xfrm>
          <a:custGeom>
            <a:avLst/>
            <a:gdLst/>
            <a:ahLst/>
            <a:cxnLst/>
            <a:rect l="l" t="t" r="r" b="b"/>
            <a:pathLst>
              <a:path w="4981575" h="822960">
                <a:moveTo>
                  <a:pt x="4975950" y="0"/>
                </a:moveTo>
                <a:lnTo>
                  <a:pt x="4979808" y="22951"/>
                </a:lnTo>
                <a:lnTo>
                  <a:pt x="4981479" y="45793"/>
                </a:lnTo>
                <a:lnTo>
                  <a:pt x="4980989" y="68516"/>
                </a:lnTo>
                <a:lnTo>
                  <a:pt x="4973635" y="113561"/>
                </a:lnTo>
                <a:lnTo>
                  <a:pt x="4957959" y="158000"/>
                </a:lnTo>
                <a:lnTo>
                  <a:pt x="4934176" y="201750"/>
                </a:lnTo>
                <a:lnTo>
                  <a:pt x="4902499" y="244723"/>
                </a:lnTo>
                <a:lnTo>
                  <a:pt x="4863142" y="286836"/>
                </a:lnTo>
                <a:lnTo>
                  <a:pt x="4816318" y="328003"/>
                </a:lnTo>
                <a:lnTo>
                  <a:pt x="4762242" y="368140"/>
                </a:lnTo>
                <a:lnTo>
                  <a:pt x="4701127" y="407160"/>
                </a:lnTo>
                <a:lnTo>
                  <a:pt x="4667996" y="426225"/>
                </a:lnTo>
                <a:lnTo>
                  <a:pt x="4633186" y="444979"/>
                </a:lnTo>
                <a:lnTo>
                  <a:pt x="4596723" y="463412"/>
                </a:lnTo>
                <a:lnTo>
                  <a:pt x="4558634" y="481512"/>
                </a:lnTo>
                <a:lnTo>
                  <a:pt x="4518946" y="499270"/>
                </a:lnTo>
                <a:lnTo>
                  <a:pt x="4477684" y="516674"/>
                </a:lnTo>
                <a:lnTo>
                  <a:pt x="4434877" y="533714"/>
                </a:lnTo>
                <a:lnTo>
                  <a:pt x="4390551" y="550379"/>
                </a:lnTo>
                <a:lnTo>
                  <a:pt x="4344732" y="566659"/>
                </a:lnTo>
                <a:lnTo>
                  <a:pt x="4297447" y="582542"/>
                </a:lnTo>
                <a:lnTo>
                  <a:pt x="4248723" y="598020"/>
                </a:lnTo>
                <a:lnTo>
                  <a:pt x="4198586" y="613079"/>
                </a:lnTo>
                <a:lnTo>
                  <a:pt x="4147064" y="627711"/>
                </a:lnTo>
                <a:lnTo>
                  <a:pt x="4094183" y="641905"/>
                </a:lnTo>
                <a:lnTo>
                  <a:pt x="4039969" y="655649"/>
                </a:lnTo>
                <a:lnTo>
                  <a:pt x="3984451" y="668933"/>
                </a:lnTo>
                <a:lnTo>
                  <a:pt x="3927653" y="681747"/>
                </a:lnTo>
                <a:lnTo>
                  <a:pt x="3869603" y="694079"/>
                </a:lnTo>
                <a:lnTo>
                  <a:pt x="3810328" y="705920"/>
                </a:lnTo>
                <a:lnTo>
                  <a:pt x="3749854" y="717259"/>
                </a:lnTo>
                <a:lnTo>
                  <a:pt x="3688208" y="728084"/>
                </a:lnTo>
                <a:lnTo>
                  <a:pt x="3625416" y="738386"/>
                </a:lnTo>
                <a:lnTo>
                  <a:pt x="3561507" y="748153"/>
                </a:lnTo>
                <a:lnTo>
                  <a:pt x="3496505" y="757376"/>
                </a:lnTo>
                <a:lnTo>
                  <a:pt x="3430439" y="766042"/>
                </a:lnTo>
                <a:lnTo>
                  <a:pt x="3363334" y="774143"/>
                </a:lnTo>
                <a:lnTo>
                  <a:pt x="3295217" y="781667"/>
                </a:lnTo>
                <a:lnTo>
                  <a:pt x="3226115" y="788603"/>
                </a:lnTo>
                <a:lnTo>
                  <a:pt x="3156056" y="794941"/>
                </a:lnTo>
                <a:lnTo>
                  <a:pt x="3085064" y="800670"/>
                </a:lnTo>
                <a:lnTo>
                  <a:pt x="3013168" y="805780"/>
                </a:lnTo>
                <a:lnTo>
                  <a:pt x="2940394" y="810259"/>
                </a:lnTo>
                <a:lnTo>
                  <a:pt x="2888640" y="813025"/>
                </a:lnTo>
                <a:lnTo>
                  <a:pt x="2836754" y="815451"/>
                </a:lnTo>
                <a:lnTo>
                  <a:pt x="2784751" y="817537"/>
                </a:lnTo>
                <a:lnTo>
                  <a:pt x="2732651" y="819282"/>
                </a:lnTo>
                <a:lnTo>
                  <a:pt x="2680470" y="820688"/>
                </a:lnTo>
                <a:lnTo>
                  <a:pt x="2628225" y="821753"/>
                </a:lnTo>
                <a:lnTo>
                  <a:pt x="2575934" y="822478"/>
                </a:lnTo>
                <a:lnTo>
                  <a:pt x="2523615" y="822863"/>
                </a:lnTo>
                <a:lnTo>
                  <a:pt x="2471284" y="822908"/>
                </a:lnTo>
                <a:lnTo>
                  <a:pt x="2418959" y="822612"/>
                </a:lnTo>
                <a:lnTo>
                  <a:pt x="2366658" y="821977"/>
                </a:lnTo>
                <a:lnTo>
                  <a:pt x="2314398" y="821001"/>
                </a:lnTo>
                <a:lnTo>
                  <a:pt x="2262195" y="819686"/>
                </a:lnTo>
                <a:lnTo>
                  <a:pt x="2210069" y="818030"/>
                </a:lnTo>
                <a:lnTo>
                  <a:pt x="2158035" y="816034"/>
                </a:lnTo>
                <a:lnTo>
                  <a:pt x="2106111" y="813698"/>
                </a:lnTo>
                <a:lnTo>
                  <a:pt x="2054315" y="811022"/>
                </a:lnTo>
                <a:lnTo>
                  <a:pt x="1982107" y="806706"/>
                </a:lnTo>
                <a:lnTo>
                  <a:pt x="1910737" y="801769"/>
                </a:lnTo>
                <a:lnTo>
                  <a:pt x="1840233" y="796219"/>
                </a:lnTo>
                <a:lnTo>
                  <a:pt x="1770622" y="790067"/>
                </a:lnTo>
                <a:lnTo>
                  <a:pt x="1701930" y="783323"/>
                </a:lnTo>
                <a:lnTo>
                  <a:pt x="1634186" y="775997"/>
                </a:lnTo>
                <a:lnTo>
                  <a:pt x="1567414" y="768101"/>
                </a:lnTo>
                <a:lnTo>
                  <a:pt x="1501644" y="759643"/>
                </a:lnTo>
                <a:lnTo>
                  <a:pt x="1436901" y="750634"/>
                </a:lnTo>
                <a:lnTo>
                  <a:pt x="1373213" y="741085"/>
                </a:lnTo>
                <a:lnTo>
                  <a:pt x="1310607" y="731006"/>
                </a:lnTo>
                <a:lnTo>
                  <a:pt x="1249110" y="720406"/>
                </a:lnTo>
                <a:lnTo>
                  <a:pt x="1188748" y="709296"/>
                </a:lnTo>
                <a:lnTo>
                  <a:pt x="1129549" y="697687"/>
                </a:lnTo>
                <a:lnTo>
                  <a:pt x="1071540" y="685589"/>
                </a:lnTo>
                <a:lnTo>
                  <a:pt x="1014747" y="673011"/>
                </a:lnTo>
                <a:lnTo>
                  <a:pt x="959199" y="659964"/>
                </a:lnTo>
                <a:lnTo>
                  <a:pt x="904921" y="646459"/>
                </a:lnTo>
                <a:lnTo>
                  <a:pt x="851941" y="632505"/>
                </a:lnTo>
                <a:lnTo>
                  <a:pt x="800286" y="618114"/>
                </a:lnTo>
                <a:lnTo>
                  <a:pt x="749983" y="603294"/>
                </a:lnTo>
                <a:lnTo>
                  <a:pt x="701059" y="588056"/>
                </a:lnTo>
                <a:lnTo>
                  <a:pt x="653540" y="572411"/>
                </a:lnTo>
                <a:lnTo>
                  <a:pt x="607454" y="556369"/>
                </a:lnTo>
                <a:lnTo>
                  <a:pt x="562829" y="539940"/>
                </a:lnTo>
                <a:lnTo>
                  <a:pt x="519690" y="523134"/>
                </a:lnTo>
                <a:lnTo>
                  <a:pt x="478065" y="505962"/>
                </a:lnTo>
                <a:lnTo>
                  <a:pt x="437981" y="488433"/>
                </a:lnTo>
                <a:lnTo>
                  <a:pt x="399465" y="470558"/>
                </a:lnTo>
                <a:lnTo>
                  <a:pt x="362543" y="452348"/>
                </a:lnTo>
                <a:lnTo>
                  <a:pt x="327244" y="433812"/>
                </a:lnTo>
                <a:lnTo>
                  <a:pt x="293594" y="414961"/>
                </a:lnTo>
                <a:lnTo>
                  <a:pt x="231348" y="376354"/>
                </a:lnTo>
                <a:lnTo>
                  <a:pt x="176022" y="336608"/>
                </a:lnTo>
                <a:lnTo>
                  <a:pt x="127832" y="295806"/>
                </a:lnTo>
                <a:lnTo>
                  <a:pt x="86994" y="254030"/>
                </a:lnTo>
                <a:lnTo>
                  <a:pt x="53725" y="211361"/>
                </a:lnTo>
                <a:lnTo>
                  <a:pt x="28239" y="167882"/>
                </a:lnTo>
                <a:lnTo>
                  <a:pt x="10754" y="123674"/>
                </a:lnTo>
                <a:lnTo>
                  <a:pt x="1485" y="78820"/>
                </a:lnTo>
                <a:lnTo>
                  <a:pt x="0" y="56176"/>
                </a:lnTo>
                <a:lnTo>
                  <a:pt x="649" y="33400"/>
                </a:lnTo>
              </a:path>
            </a:pathLst>
          </a:custGeom>
          <a:ln w="381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8" name="Graphic 239">
            <a:extLst>
              <a:ext uri="{FF2B5EF4-FFF2-40B4-BE49-F238E27FC236}">
                <a16:creationId xmlns:a16="http://schemas.microsoft.com/office/drawing/2014/main" id="{00000000-0008-0000-0900-000008000000}"/>
              </a:ext>
            </a:extLst>
          </xdr:cNvPr>
          <xdr:cNvSpPr/>
        </xdr:nvSpPr>
        <xdr:spPr>
          <a:xfrm>
            <a:off x="857213" y="537209"/>
            <a:ext cx="3257550" cy="513715"/>
          </a:xfrm>
          <a:custGeom>
            <a:avLst/>
            <a:gdLst/>
            <a:ahLst/>
            <a:cxnLst/>
            <a:rect l="l" t="t" r="r" b="b"/>
            <a:pathLst>
              <a:path w="3257550" h="513715">
                <a:moveTo>
                  <a:pt x="657225" y="19050"/>
                </a:moveTo>
                <a:lnTo>
                  <a:pt x="0" y="19050"/>
                </a:lnTo>
                <a:lnTo>
                  <a:pt x="0" y="314325"/>
                </a:lnTo>
                <a:lnTo>
                  <a:pt x="657225" y="314325"/>
                </a:lnTo>
                <a:lnTo>
                  <a:pt x="657225" y="19050"/>
                </a:lnTo>
                <a:close/>
              </a:path>
              <a:path w="3257550" h="513715">
                <a:moveTo>
                  <a:pt x="2066925" y="199390"/>
                </a:moveTo>
                <a:lnTo>
                  <a:pt x="1238250" y="199390"/>
                </a:lnTo>
                <a:lnTo>
                  <a:pt x="1238250" y="513715"/>
                </a:lnTo>
                <a:lnTo>
                  <a:pt x="2066925" y="513715"/>
                </a:lnTo>
                <a:lnTo>
                  <a:pt x="2066925" y="199390"/>
                </a:lnTo>
                <a:close/>
              </a:path>
              <a:path w="3257550" h="513715">
                <a:moveTo>
                  <a:pt x="3257550" y="0"/>
                </a:moveTo>
                <a:lnTo>
                  <a:pt x="2600325" y="0"/>
                </a:lnTo>
                <a:lnTo>
                  <a:pt x="2600325" y="295275"/>
                </a:lnTo>
                <a:lnTo>
                  <a:pt x="3257550" y="295275"/>
                </a:lnTo>
                <a:lnTo>
                  <a:pt x="32575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 name="Graphic 240">
            <a:extLst>
              <a:ext uri="{FF2B5EF4-FFF2-40B4-BE49-F238E27FC236}">
                <a16:creationId xmlns:a16="http://schemas.microsoft.com/office/drawing/2014/main" id="{00000000-0008-0000-0900-000009000000}"/>
              </a:ext>
            </a:extLst>
          </xdr:cNvPr>
          <xdr:cNvSpPr/>
        </xdr:nvSpPr>
        <xdr:spPr>
          <a:xfrm>
            <a:off x="4781513" y="12700"/>
            <a:ext cx="190500" cy="247650"/>
          </a:xfrm>
          <a:custGeom>
            <a:avLst/>
            <a:gdLst/>
            <a:ahLst/>
            <a:cxnLst/>
            <a:rect l="l" t="t" r="r" b="b"/>
            <a:pathLst>
              <a:path w="190500" h="247650">
                <a:moveTo>
                  <a:pt x="95250" y="0"/>
                </a:moveTo>
                <a:lnTo>
                  <a:pt x="0" y="247650"/>
                </a:lnTo>
                <a:lnTo>
                  <a:pt x="190500" y="247650"/>
                </a:lnTo>
                <a:lnTo>
                  <a:pt x="95250" y="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10" name="Graphic 241">
            <a:extLst>
              <a:ext uri="{FF2B5EF4-FFF2-40B4-BE49-F238E27FC236}">
                <a16:creationId xmlns:a16="http://schemas.microsoft.com/office/drawing/2014/main" id="{00000000-0008-0000-0900-00000A000000}"/>
              </a:ext>
            </a:extLst>
          </xdr:cNvPr>
          <xdr:cNvSpPr/>
        </xdr:nvSpPr>
        <xdr:spPr>
          <a:xfrm>
            <a:off x="4781513" y="12700"/>
            <a:ext cx="190500" cy="247650"/>
          </a:xfrm>
          <a:custGeom>
            <a:avLst/>
            <a:gdLst/>
            <a:ahLst/>
            <a:cxnLst/>
            <a:rect l="l" t="t" r="r" b="b"/>
            <a:pathLst>
              <a:path w="190500" h="247650">
                <a:moveTo>
                  <a:pt x="95250" y="0"/>
                </a:moveTo>
                <a:lnTo>
                  <a:pt x="0" y="247650"/>
                </a:lnTo>
                <a:lnTo>
                  <a:pt x="190500" y="247650"/>
                </a:lnTo>
                <a:lnTo>
                  <a:pt x="95250" y="0"/>
                </a:lnTo>
                <a:close/>
              </a:path>
            </a:pathLst>
          </a:custGeom>
          <a:ln w="25400">
            <a:solidFill>
              <a:srgbClr val="233E5F"/>
            </a:solidFill>
            <a:prstDash val="solid"/>
          </a:ln>
        </xdr:spPr>
        <xdr:txBody>
          <a:bodyPr wrap="square" lIns="0" tIns="0" rIns="0" bIns="0" rtlCol="0">
            <a:prstTxWarp prst="textNoShape">
              <a:avLst/>
            </a:prstTxWarp>
            <a:noAutofit/>
          </a:bodyPr>
          <a:lstStyle/>
          <a:p>
            <a:endParaRPr lang="en-US"/>
          </a:p>
        </xdr:txBody>
      </xdr:sp>
      <xdr:sp macro="" textlink="">
        <xdr:nvSpPr>
          <xdr:cNvPr id="11" name="Graphic 242">
            <a:extLst>
              <a:ext uri="{FF2B5EF4-FFF2-40B4-BE49-F238E27FC236}">
                <a16:creationId xmlns:a16="http://schemas.microsoft.com/office/drawing/2014/main" id="{00000000-0008-0000-0900-00000B000000}"/>
              </a:ext>
            </a:extLst>
          </xdr:cNvPr>
          <xdr:cNvSpPr/>
        </xdr:nvSpPr>
        <xdr:spPr>
          <a:xfrm>
            <a:off x="2295488" y="50800"/>
            <a:ext cx="190500" cy="247650"/>
          </a:xfrm>
          <a:custGeom>
            <a:avLst/>
            <a:gdLst/>
            <a:ahLst/>
            <a:cxnLst/>
            <a:rect l="l" t="t" r="r" b="b"/>
            <a:pathLst>
              <a:path w="190500" h="247650">
                <a:moveTo>
                  <a:pt x="95250" y="0"/>
                </a:moveTo>
                <a:lnTo>
                  <a:pt x="0" y="247650"/>
                </a:lnTo>
                <a:lnTo>
                  <a:pt x="190500" y="247650"/>
                </a:lnTo>
                <a:lnTo>
                  <a:pt x="95250" y="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12" name="Graphic 243">
            <a:extLst>
              <a:ext uri="{FF2B5EF4-FFF2-40B4-BE49-F238E27FC236}">
                <a16:creationId xmlns:a16="http://schemas.microsoft.com/office/drawing/2014/main" id="{00000000-0008-0000-0900-00000C000000}"/>
              </a:ext>
            </a:extLst>
          </xdr:cNvPr>
          <xdr:cNvSpPr/>
        </xdr:nvSpPr>
        <xdr:spPr>
          <a:xfrm>
            <a:off x="2295488" y="50800"/>
            <a:ext cx="190500" cy="247650"/>
          </a:xfrm>
          <a:custGeom>
            <a:avLst/>
            <a:gdLst/>
            <a:ahLst/>
            <a:cxnLst/>
            <a:rect l="l" t="t" r="r" b="b"/>
            <a:pathLst>
              <a:path w="190500" h="247650">
                <a:moveTo>
                  <a:pt x="95250" y="0"/>
                </a:moveTo>
                <a:lnTo>
                  <a:pt x="0" y="247650"/>
                </a:lnTo>
                <a:lnTo>
                  <a:pt x="190500" y="247650"/>
                </a:lnTo>
                <a:lnTo>
                  <a:pt x="95250" y="0"/>
                </a:lnTo>
                <a:close/>
              </a:path>
            </a:pathLst>
          </a:custGeom>
          <a:ln w="25400">
            <a:solidFill>
              <a:srgbClr val="233E5F"/>
            </a:solidFill>
            <a:prstDash val="solid"/>
          </a:ln>
        </xdr:spPr>
        <xdr:txBody>
          <a:bodyPr wrap="square" lIns="0" tIns="0" rIns="0" bIns="0" rtlCol="0">
            <a:prstTxWarp prst="textNoShape">
              <a:avLst/>
            </a:prstTxWarp>
            <a:noAutofit/>
          </a:bodyPr>
          <a:lstStyle/>
          <a:p>
            <a:endParaRPr lang="en-US"/>
          </a:p>
        </xdr:txBody>
      </xdr:sp>
      <xdr:sp macro="" textlink="">
        <xdr:nvSpPr>
          <xdr:cNvPr id="13" name="Graphic 244">
            <a:extLst>
              <a:ext uri="{FF2B5EF4-FFF2-40B4-BE49-F238E27FC236}">
                <a16:creationId xmlns:a16="http://schemas.microsoft.com/office/drawing/2014/main" id="{00000000-0008-0000-0900-00000D000000}"/>
              </a:ext>
            </a:extLst>
          </xdr:cNvPr>
          <xdr:cNvSpPr/>
        </xdr:nvSpPr>
        <xdr:spPr>
          <a:xfrm>
            <a:off x="4914863" y="289559"/>
            <a:ext cx="190500" cy="247650"/>
          </a:xfrm>
          <a:custGeom>
            <a:avLst/>
            <a:gdLst/>
            <a:ahLst/>
            <a:cxnLst/>
            <a:rect l="l" t="t" r="r" b="b"/>
            <a:pathLst>
              <a:path w="190500" h="247650">
                <a:moveTo>
                  <a:pt x="95250" y="0"/>
                </a:moveTo>
                <a:lnTo>
                  <a:pt x="0" y="247650"/>
                </a:lnTo>
                <a:lnTo>
                  <a:pt x="190500" y="247650"/>
                </a:lnTo>
                <a:lnTo>
                  <a:pt x="95250" y="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4" name="Graphic 245">
            <a:extLst>
              <a:ext uri="{FF2B5EF4-FFF2-40B4-BE49-F238E27FC236}">
                <a16:creationId xmlns:a16="http://schemas.microsoft.com/office/drawing/2014/main" id="{00000000-0008-0000-0900-00000E000000}"/>
              </a:ext>
            </a:extLst>
          </xdr:cNvPr>
          <xdr:cNvSpPr/>
        </xdr:nvSpPr>
        <xdr:spPr>
          <a:xfrm>
            <a:off x="4914863" y="289559"/>
            <a:ext cx="190500" cy="247650"/>
          </a:xfrm>
          <a:custGeom>
            <a:avLst/>
            <a:gdLst/>
            <a:ahLst/>
            <a:cxnLst/>
            <a:rect l="l" t="t" r="r" b="b"/>
            <a:pathLst>
              <a:path w="190500" h="247650">
                <a:moveTo>
                  <a:pt x="95250" y="0"/>
                </a:moveTo>
                <a:lnTo>
                  <a:pt x="0" y="247650"/>
                </a:lnTo>
                <a:lnTo>
                  <a:pt x="190500" y="247650"/>
                </a:lnTo>
                <a:lnTo>
                  <a:pt x="95250" y="0"/>
                </a:lnTo>
                <a:close/>
              </a:path>
            </a:pathLst>
          </a:custGeom>
          <a:ln w="25400">
            <a:solidFill>
              <a:srgbClr val="612322"/>
            </a:solidFill>
            <a:prstDash val="solid"/>
          </a:ln>
        </xdr:spPr>
        <xdr:txBody>
          <a:bodyPr wrap="square" lIns="0" tIns="0" rIns="0" bIns="0" rtlCol="0">
            <a:prstTxWarp prst="textNoShape">
              <a:avLst/>
            </a:prstTxWarp>
            <a:noAutofit/>
          </a:bodyPr>
          <a:lstStyle/>
          <a:p>
            <a:endParaRPr lang="en-US"/>
          </a:p>
        </xdr:txBody>
      </xdr:sp>
      <xdr:sp macro="" textlink="">
        <xdr:nvSpPr>
          <xdr:cNvPr id="15" name="Textbox 246">
            <a:extLst>
              <a:ext uri="{FF2B5EF4-FFF2-40B4-BE49-F238E27FC236}">
                <a16:creationId xmlns:a16="http://schemas.microsoft.com/office/drawing/2014/main" id="{00000000-0008-0000-0900-00000F000000}"/>
              </a:ext>
            </a:extLst>
          </xdr:cNvPr>
          <xdr:cNvSpPr txBox="1"/>
        </xdr:nvSpPr>
        <xdr:spPr>
          <a:xfrm>
            <a:off x="1021678" y="642112"/>
            <a:ext cx="411480" cy="178435"/>
          </a:xfrm>
          <a:prstGeom prst="rect">
            <a:avLst/>
          </a:prstGeom>
        </xdr:spPr>
        <xdr:txBody>
          <a:bodyPr wrap="square" lIns="0" tIns="0" rIns="0" bIns="0" rtlCol="0">
            <a:noAutofit/>
          </a:bodyPr>
          <a:lstStyle/>
          <a:p>
            <a:pPr>
              <a:lnSpc>
                <a:spcPts val="1405"/>
              </a:lnSpc>
            </a:pPr>
            <a:r>
              <a:rPr lang="en-US" sz="1400" b="1">
                <a:solidFill>
                  <a:srgbClr val="538DD3"/>
                </a:solidFill>
                <a:effectLst/>
                <a:latin typeface="Carlito"/>
                <a:ea typeface="Carlito"/>
                <a:cs typeface="Carlito"/>
              </a:rPr>
              <a:t>×</a:t>
            </a:r>
            <a:r>
              <a:rPr lang="en-US" sz="1400" b="1" spc="-10">
                <a:solidFill>
                  <a:srgbClr val="538DD3"/>
                </a:solidFill>
                <a:effectLst/>
                <a:latin typeface="Carlito"/>
                <a:ea typeface="Carlito"/>
                <a:cs typeface="Carlito"/>
              </a:rPr>
              <a:t> </a:t>
            </a:r>
            <a:r>
              <a:rPr lang="en-US" sz="1400" b="1" spc="-25">
                <a:solidFill>
                  <a:srgbClr val="538DD3"/>
                </a:solidFill>
                <a:effectLst/>
                <a:latin typeface="Carlito"/>
                <a:ea typeface="Carlito"/>
                <a:cs typeface="Carlito"/>
              </a:rPr>
              <a:t>100</a:t>
            </a:r>
            <a:endParaRPr lang="en-US" sz="1100">
              <a:effectLst/>
              <a:latin typeface="Carlito"/>
              <a:ea typeface="Carlito"/>
              <a:cs typeface="Carlito"/>
            </a:endParaRPr>
          </a:p>
        </xdr:txBody>
      </xdr:sp>
      <xdr:sp macro="" textlink="">
        <xdr:nvSpPr>
          <xdr:cNvPr id="16" name="Textbox 247">
            <a:extLst>
              <a:ext uri="{FF2B5EF4-FFF2-40B4-BE49-F238E27FC236}">
                <a16:creationId xmlns:a16="http://schemas.microsoft.com/office/drawing/2014/main" id="{00000000-0008-0000-0900-000010000000}"/>
              </a:ext>
            </a:extLst>
          </xdr:cNvPr>
          <xdr:cNvSpPr txBox="1"/>
        </xdr:nvSpPr>
        <xdr:spPr>
          <a:xfrm>
            <a:off x="3712173" y="623823"/>
            <a:ext cx="321945" cy="178435"/>
          </a:xfrm>
          <a:prstGeom prst="rect">
            <a:avLst/>
          </a:prstGeom>
        </xdr:spPr>
        <xdr:txBody>
          <a:bodyPr wrap="square" lIns="0" tIns="0" rIns="0" bIns="0" rtlCol="0">
            <a:noAutofit/>
          </a:bodyPr>
          <a:lstStyle/>
          <a:p>
            <a:pPr>
              <a:lnSpc>
                <a:spcPts val="1405"/>
              </a:lnSpc>
            </a:pPr>
            <a:r>
              <a:rPr lang="en-US" sz="1400" b="1">
                <a:solidFill>
                  <a:srgbClr val="538DD3"/>
                </a:solidFill>
                <a:effectLst/>
                <a:latin typeface="Carlito"/>
                <a:ea typeface="Carlito"/>
                <a:cs typeface="Carlito"/>
              </a:rPr>
              <a:t>×</a:t>
            </a:r>
            <a:r>
              <a:rPr lang="en-US" sz="1400" b="1" spc="-10">
                <a:solidFill>
                  <a:srgbClr val="538DD3"/>
                </a:solidFill>
                <a:effectLst/>
                <a:latin typeface="Carlito"/>
                <a:ea typeface="Carlito"/>
                <a:cs typeface="Carlito"/>
              </a:rPr>
              <a:t> </a:t>
            </a:r>
            <a:r>
              <a:rPr lang="en-US" sz="1400" b="1" spc="-25">
                <a:solidFill>
                  <a:srgbClr val="538DD3"/>
                </a:solidFill>
                <a:effectLst/>
                <a:latin typeface="Carlito"/>
                <a:ea typeface="Carlito"/>
                <a:cs typeface="Carlito"/>
              </a:rPr>
              <a:t>10</a:t>
            </a:r>
            <a:endParaRPr lang="en-US" sz="1100">
              <a:effectLst/>
              <a:latin typeface="Carlito"/>
              <a:ea typeface="Carlito"/>
              <a:cs typeface="Carlito"/>
            </a:endParaRPr>
          </a:p>
        </xdr:txBody>
      </xdr:sp>
      <xdr:sp macro="" textlink="">
        <xdr:nvSpPr>
          <xdr:cNvPr id="17" name="Textbox 248">
            <a:extLst>
              <a:ext uri="{FF2B5EF4-FFF2-40B4-BE49-F238E27FC236}">
                <a16:creationId xmlns:a16="http://schemas.microsoft.com/office/drawing/2014/main" id="{00000000-0008-0000-0900-000011000000}"/>
              </a:ext>
            </a:extLst>
          </xdr:cNvPr>
          <xdr:cNvSpPr txBox="1"/>
        </xdr:nvSpPr>
        <xdr:spPr>
          <a:xfrm>
            <a:off x="2344891" y="820419"/>
            <a:ext cx="501650" cy="178435"/>
          </a:xfrm>
          <a:prstGeom prst="rect">
            <a:avLst/>
          </a:prstGeom>
        </xdr:spPr>
        <xdr:txBody>
          <a:bodyPr wrap="square" lIns="0" tIns="0" rIns="0" bIns="0" rtlCol="0">
            <a:noAutofit/>
          </a:bodyPr>
          <a:lstStyle/>
          <a:p>
            <a:pPr>
              <a:lnSpc>
                <a:spcPts val="1405"/>
              </a:lnSpc>
            </a:pPr>
            <a:r>
              <a:rPr lang="en-US" sz="1400" b="1">
                <a:solidFill>
                  <a:srgbClr val="FF0000"/>
                </a:solidFill>
                <a:effectLst/>
                <a:latin typeface="Carlito"/>
                <a:ea typeface="Carlito"/>
                <a:cs typeface="Carlito"/>
              </a:rPr>
              <a:t>×</a:t>
            </a:r>
            <a:r>
              <a:rPr lang="en-US" sz="1400" b="1" spc="-10">
                <a:solidFill>
                  <a:srgbClr val="FF0000"/>
                </a:solidFill>
                <a:effectLst/>
                <a:latin typeface="Carlito"/>
                <a:ea typeface="Carlito"/>
                <a:cs typeface="Carlito"/>
              </a:rPr>
              <a:t> </a:t>
            </a:r>
            <a:r>
              <a:rPr lang="en-US" sz="1400" b="1" spc="-20">
                <a:solidFill>
                  <a:srgbClr val="FF0000"/>
                </a:solidFill>
                <a:effectLst/>
                <a:latin typeface="Carlito"/>
                <a:ea typeface="Carlito"/>
                <a:cs typeface="Carlito"/>
              </a:rPr>
              <a:t>1000</a:t>
            </a:r>
            <a:endParaRPr lang="en-US" sz="1100">
              <a:effectLst/>
              <a:latin typeface="Carlito"/>
              <a:ea typeface="Carlito"/>
              <a:cs typeface="Carlito"/>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6.bin"/><Relationship Id="rId1" Type="http://schemas.openxmlformats.org/officeDocument/2006/relationships/hyperlink" Target="https://blog.faradars.org/%D8%AA%D8%A7%D8%A8%D8%B9-if-%D8%A8%D8%A7-%D8%B3%D9%87-%D8%B4%D8%B1%D8%B7-%D8%AF%D8%B1-%D8%A7%DA%A9%D8%B3%D9%84/"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81FC-6565-4E16-B440-0A759BB369FC}">
  <dimension ref="F1:L1"/>
  <sheetViews>
    <sheetView workbookViewId="0">
      <pane ySplit="1" topLeftCell="A2" activePane="bottomLeft" state="frozen"/>
      <selection pane="bottomLeft" activeCell="P23" sqref="P23"/>
    </sheetView>
  </sheetViews>
  <sheetFormatPr defaultRowHeight="14.4"/>
  <sheetData>
    <row r="1" spans="6:12" ht="21.6" thickBot="1">
      <c r="F1" s="151" t="s">
        <v>3</v>
      </c>
      <c r="G1" s="152"/>
      <c r="H1" s="152"/>
      <c r="I1" s="152"/>
      <c r="J1" s="152"/>
      <c r="K1" s="152"/>
      <c r="L1" s="152"/>
    </row>
  </sheetData>
  <mergeCells count="1">
    <mergeCell ref="F1:L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E506-F44C-418C-A5E9-970CCFA00364}">
  <dimension ref="A1:J15"/>
  <sheetViews>
    <sheetView zoomScale="90" zoomScaleNormal="90" workbookViewId="0">
      <pane ySplit="1" topLeftCell="A2" activePane="bottomLeft" state="frozen"/>
      <selection pane="bottomLeft" activeCell="D15" sqref="D15:E15"/>
    </sheetView>
  </sheetViews>
  <sheetFormatPr defaultRowHeight="14.4"/>
  <sheetData>
    <row r="1" spans="1:10" ht="21.6" thickBot="1">
      <c r="F1" s="151" t="s">
        <v>232</v>
      </c>
      <c r="G1" s="152"/>
      <c r="H1" s="152"/>
      <c r="I1" s="152"/>
      <c r="J1" s="152"/>
    </row>
    <row r="3" spans="1:10">
      <c r="A3" s="159" t="s">
        <v>307</v>
      </c>
      <c r="B3" s="159"/>
      <c r="E3" s="159" t="s">
        <v>311</v>
      </c>
      <c r="F3" s="159"/>
      <c r="H3" s="162" t="s">
        <v>313</v>
      </c>
      <c r="I3" s="162"/>
    </row>
    <row r="4" spans="1:10">
      <c r="A4" s="159" t="s">
        <v>308</v>
      </c>
      <c r="B4" s="159"/>
      <c r="E4" s="159" t="s">
        <v>310</v>
      </c>
      <c r="F4" s="159"/>
    </row>
    <row r="5" spans="1:10">
      <c r="A5" s="159" t="s">
        <v>309</v>
      </c>
      <c r="B5" s="159"/>
      <c r="C5" s="159"/>
    </row>
    <row r="6" spans="1:10">
      <c r="A6" s="45"/>
      <c r="B6" s="45"/>
      <c r="C6" s="1"/>
    </row>
    <row r="7" spans="1:10">
      <c r="A7" s="162" t="s">
        <v>307</v>
      </c>
      <c r="B7" s="162"/>
      <c r="D7" s="162" t="s">
        <v>312</v>
      </c>
      <c r="E7" s="162"/>
    </row>
    <row r="8" spans="1:10">
      <c r="A8" s="167" t="s">
        <v>50</v>
      </c>
      <c r="B8" s="167"/>
      <c r="D8" s="167" t="s">
        <v>52</v>
      </c>
      <c r="E8" s="167"/>
    </row>
    <row r="9" spans="1:10">
      <c r="A9" s="2" t="s">
        <v>51</v>
      </c>
      <c r="B9" s="44">
        <v>80</v>
      </c>
      <c r="D9" s="2" t="s">
        <v>50</v>
      </c>
      <c r="E9" s="44">
        <v>8</v>
      </c>
    </row>
    <row r="10" spans="1:10">
      <c r="A10" s="2" t="s">
        <v>39</v>
      </c>
      <c r="B10" s="44">
        <v>6.2</v>
      </c>
      <c r="D10" s="2" t="s">
        <v>62</v>
      </c>
      <c r="E10" s="44">
        <v>15</v>
      </c>
    </row>
    <row r="11" spans="1:10">
      <c r="A11" s="2" t="s">
        <v>40</v>
      </c>
      <c r="B11" s="44">
        <v>6.02</v>
      </c>
      <c r="D11" s="8" t="s">
        <v>51</v>
      </c>
      <c r="E11" s="16">
        <f>E9*E10</f>
        <v>120</v>
      </c>
    </row>
    <row r="12" spans="1:10">
      <c r="A12" s="8" t="s">
        <v>50</v>
      </c>
      <c r="B12" s="13">
        <f>B9/(B10-B11)/100</f>
        <v>4.4444444444444295</v>
      </c>
    </row>
    <row r="13" spans="1:10">
      <c r="A13" s="5"/>
      <c r="B13" s="101"/>
      <c r="E13" s="15"/>
    </row>
    <row r="15" spans="1:10">
      <c r="A15" s="176" t="s">
        <v>186</v>
      </c>
      <c r="B15" s="176"/>
      <c r="D15" s="176" t="s">
        <v>190</v>
      </c>
      <c r="E15" s="176"/>
    </row>
  </sheetData>
  <mergeCells count="13">
    <mergeCell ref="F1:J1"/>
    <mergeCell ref="A8:B8"/>
    <mergeCell ref="D8:E8"/>
    <mergeCell ref="A15:B15"/>
    <mergeCell ref="D15:E15"/>
    <mergeCell ref="A5:C5"/>
    <mergeCell ref="A3:B3"/>
    <mergeCell ref="A4:B4"/>
    <mergeCell ref="A7:B7"/>
    <mergeCell ref="E4:F4"/>
    <mergeCell ref="E3:F3"/>
    <mergeCell ref="D7:E7"/>
    <mergeCell ref="H3:I3"/>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E3BE-5B16-409A-99F2-916F729E6AD4}">
  <dimension ref="A1:L33"/>
  <sheetViews>
    <sheetView workbookViewId="0">
      <pane ySplit="1" topLeftCell="A5" activePane="bottomLeft" state="frozen"/>
      <selection pane="bottomLeft" activeCell="K20" sqref="K20"/>
    </sheetView>
  </sheetViews>
  <sheetFormatPr defaultRowHeight="14.4"/>
  <cols>
    <col min="3" max="3" width="5.33203125" customWidth="1"/>
    <col min="4" max="4" width="10.6640625" customWidth="1"/>
    <col min="5" max="6" width="6.88671875" customWidth="1"/>
  </cols>
  <sheetData>
    <row r="1" spans="1:12" ht="21">
      <c r="B1" s="5"/>
      <c r="G1" s="155" t="s">
        <v>233</v>
      </c>
      <c r="H1" s="155"/>
      <c r="I1" s="155"/>
      <c r="J1" s="155"/>
      <c r="K1" s="155"/>
      <c r="L1" s="155"/>
    </row>
    <row r="3" spans="1:12">
      <c r="J3" s="162" t="s">
        <v>320</v>
      </c>
      <c r="K3" s="162"/>
      <c r="L3" s="162"/>
    </row>
    <row r="4" spans="1:12">
      <c r="J4" s="162" t="s">
        <v>321</v>
      </c>
      <c r="K4" s="162"/>
      <c r="L4" s="162"/>
    </row>
    <row r="5" spans="1:12">
      <c r="A5" s="162" t="s">
        <v>314</v>
      </c>
      <c r="B5" s="162"/>
      <c r="D5" s="159" t="s">
        <v>315</v>
      </c>
      <c r="E5" s="159"/>
      <c r="G5" s="159" t="s">
        <v>317</v>
      </c>
      <c r="H5" s="159"/>
    </row>
    <row r="6" spans="1:12">
      <c r="D6" s="103" t="s">
        <v>316</v>
      </c>
      <c r="E6" s="103"/>
      <c r="G6" s="159" t="s">
        <v>318</v>
      </c>
      <c r="H6" s="159"/>
      <c r="J6" s="159" t="s">
        <v>319</v>
      </c>
      <c r="K6" s="159"/>
    </row>
    <row r="7" spans="1:12">
      <c r="F7" s="1"/>
    </row>
    <row r="8" spans="1:12">
      <c r="F8" s="1"/>
    </row>
    <row r="9" spans="1:12">
      <c r="A9" s="162" t="s">
        <v>314</v>
      </c>
      <c r="B9" s="162"/>
      <c r="D9" s="159" t="s">
        <v>316</v>
      </c>
      <c r="E9" s="159"/>
      <c r="F9" s="1"/>
    </row>
    <row r="10" spans="1:12">
      <c r="A10" s="167" t="s">
        <v>53</v>
      </c>
      <c r="B10" s="167"/>
      <c r="D10" s="167" t="s">
        <v>56</v>
      </c>
      <c r="E10" s="167"/>
      <c r="F10" s="1"/>
      <c r="G10" s="167" t="s">
        <v>58</v>
      </c>
      <c r="H10" s="167"/>
      <c r="J10" s="167" t="s">
        <v>58</v>
      </c>
      <c r="K10" s="167"/>
    </row>
    <row r="11" spans="1:12">
      <c r="A11" s="2" t="s">
        <v>54</v>
      </c>
      <c r="B11" s="44">
        <v>1800</v>
      </c>
      <c r="D11" s="2" t="s">
        <v>57</v>
      </c>
      <c r="E11" s="44">
        <v>4.2</v>
      </c>
      <c r="G11" s="2" t="s">
        <v>59</v>
      </c>
      <c r="H11" s="44">
        <v>0.54200000000000004</v>
      </c>
      <c r="J11" s="2" t="s">
        <v>4</v>
      </c>
      <c r="K11" s="44">
        <v>20</v>
      </c>
    </row>
    <row r="12" spans="1:12">
      <c r="A12" s="2" t="s">
        <v>51</v>
      </c>
      <c r="B12" s="44">
        <v>150</v>
      </c>
      <c r="D12" s="2" t="s">
        <v>53</v>
      </c>
      <c r="E12" s="44">
        <v>0.05</v>
      </c>
      <c r="G12" s="2" t="s">
        <v>41</v>
      </c>
      <c r="H12" s="44">
        <v>1</v>
      </c>
      <c r="J12" s="2" t="s">
        <v>5</v>
      </c>
      <c r="K12" s="44">
        <v>12</v>
      </c>
    </row>
    <row r="13" spans="1:12">
      <c r="A13" s="2" t="s">
        <v>55</v>
      </c>
      <c r="B13" s="44">
        <v>75</v>
      </c>
      <c r="D13" s="8" t="s">
        <v>56</v>
      </c>
      <c r="E13" s="10">
        <f>E11+E12</f>
        <v>4.25</v>
      </c>
      <c r="G13" s="2" t="s">
        <v>42</v>
      </c>
      <c r="H13" s="44">
        <v>1.0249999999999999</v>
      </c>
      <c r="J13" s="2" t="s">
        <v>6</v>
      </c>
      <c r="K13" s="44">
        <v>8</v>
      </c>
    </row>
    <row r="14" spans="1:12">
      <c r="A14" s="12" t="s">
        <v>50</v>
      </c>
      <c r="B14" s="18">
        <f>B12/B13</f>
        <v>2</v>
      </c>
      <c r="G14" s="2" t="s">
        <v>60</v>
      </c>
      <c r="H14" s="44">
        <v>2200</v>
      </c>
      <c r="J14" s="2" t="s">
        <v>39</v>
      </c>
      <c r="K14" s="44">
        <v>5</v>
      </c>
      <c r="L14" s="89" t="s">
        <v>200</v>
      </c>
    </row>
    <row r="15" spans="1:12">
      <c r="A15" s="8" t="s">
        <v>53</v>
      </c>
      <c r="B15" s="17">
        <f>B11/(4*B14)</f>
        <v>225</v>
      </c>
      <c r="G15" s="2" t="s">
        <v>50</v>
      </c>
      <c r="H15" s="44">
        <v>18</v>
      </c>
      <c r="J15" s="2" t="s">
        <v>41</v>
      </c>
      <c r="K15" s="44">
        <v>1.0249999999999999</v>
      </c>
    </row>
    <row r="16" spans="1:12">
      <c r="G16" s="12" t="s">
        <v>53</v>
      </c>
      <c r="H16" s="41">
        <f>H14/(4*H15)/1000</f>
        <v>3.0555555555555558E-2</v>
      </c>
      <c r="J16" s="2" t="s">
        <v>42</v>
      </c>
      <c r="K16" s="44">
        <v>1</v>
      </c>
    </row>
    <row r="17" spans="1:11">
      <c r="G17" s="8" t="s">
        <v>58</v>
      </c>
      <c r="H17" s="22">
        <f>H11+H16</f>
        <v>0.5725555555555556</v>
      </c>
      <c r="J17" s="2" t="s">
        <v>48</v>
      </c>
      <c r="K17" s="44">
        <v>0.8</v>
      </c>
    </row>
    <row r="18" spans="1:11">
      <c r="A18" s="176" t="s">
        <v>186</v>
      </c>
      <c r="B18" s="176"/>
      <c r="D18" s="89" t="s">
        <v>190</v>
      </c>
      <c r="J18" s="2" t="s">
        <v>50</v>
      </c>
      <c r="K18" s="44">
        <v>10</v>
      </c>
    </row>
    <row r="19" spans="1:11">
      <c r="J19" s="12" t="s">
        <v>60</v>
      </c>
      <c r="K19" s="10">
        <f>K11*K12*K14*K15*K17</f>
        <v>984</v>
      </c>
    </row>
    <row r="20" spans="1:11">
      <c r="G20" s="89" t="s">
        <v>190</v>
      </c>
      <c r="J20" s="12" t="s">
        <v>59</v>
      </c>
      <c r="K20" s="10">
        <f>K13-K14</f>
        <v>3</v>
      </c>
    </row>
    <row r="21" spans="1:11">
      <c r="J21" s="12" t="s">
        <v>53</v>
      </c>
      <c r="K21" s="10">
        <f>K19/(4*K18)/1000</f>
        <v>2.46E-2</v>
      </c>
    </row>
    <row r="22" spans="1:11">
      <c r="J22" s="8" t="s">
        <v>58</v>
      </c>
      <c r="K22" s="10">
        <f>K20-K21</f>
        <v>2.9754</v>
      </c>
    </row>
    <row r="33" spans="8:8">
      <c r="H33">
        <v>8</v>
      </c>
    </row>
  </sheetData>
  <mergeCells count="15">
    <mergeCell ref="J4:L4"/>
    <mergeCell ref="D9:E9"/>
    <mergeCell ref="G1:L1"/>
    <mergeCell ref="A18:B18"/>
    <mergeCell ref="A10:B10"/>
    <mergeCell ref="D10:E10"/>
    <mergeCell ref="G10:H10"/>
    <mergeCell ref="J10:K10"/>
    <mergeCell ref="A5:B5"/>
    <mergeCell ref="D5:E5"/>
    <mergeCell ref="G5:H5"/>
    <mergeCell ref="G6:H6"/>
    <mergeCell ref="A9:B9"/>
    <mergeCell ref="J6:K6"/>
    <mergeCell ref="J3:L3"/>
  </mergeCell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76E4-A33B-4D9F-8D9B-AAA1C73884C0}">
  <dimension ref="A1:T21"/>
  <sheetViews>
    <sheetView workbookViewId="0">
      <pane ySplit="1" topLeftCell="A5" activePane="bottomLeft" state="frozen"/>
      <selection pane="bottomLeft" activeCell="J21" sqref="J21:K21"/>
    </sheetView>
  </sheetViews>
  <sheetFormatPr defaultRowHeight="14.4"/>
  <cols>
    <col min="1" max="1" width="7.21875" customWidth="1"/>
    <col min="2" max="2" width="10.88671875" customWidth="1"/>
    <col min="3" max="3" width="5.44140625" customWidth="1"/>
    <col min="4" max="4" width="6.88671875" customWidth="1"/>
    <col min="6" max="6" width="4" customWidth="1"/>
    <col min="7" max="7" width="6.33203125" customWidth="1"/>
    <col min="9" max="9" width="4.21875" customWidth="1"/>
    <col min="10" max="10" width="7.21875" customWidth="1"/>
  </cols>
  <sheetData>
    <row r="1" spans="1:20" ht="21">
      <c r="F1" s="155" t="s">
        <v>323</v>
      </c>
      <c r="G1" s="155"/>
      <c r="H1" s="155"/>
      <c r="I1" s="155"/>
      <c r="J1" s="155"/>
      <c r="K1" s="155"/>
      <c r="L1" s="155"/>
      <c r="M1" s="155"/>
    </row>
    <row r="2" spans="1:20">
      <c r="T2" s="19" t="s">
        <v>61</v>
      </c>
    </row>
    <row r="3" spans="1:20">
      <c r="A3" s="159" t="s">
        <v>327</v>
      </c>
      <c r="B3" s="159"/>
      <c r="C3" s="159"/>
      <c r="D3" s="159"/>
      <c r="F3" s="159" t="s">
        <v>324</v>
      </c>
      <c r="G3" s="159"/>
      <c r="H3" s="159"/>
      <c r="I3" s="159"/>
      <c r="J3" s="162" t="s">
        <v>322</v>
      </c>
      <c r="K3" s="162"/>
      <c r="M3" s="159" t="s">
        <v>330</v>
      </c>
      <c r="N3" s="159"/>
    </row>
    <row r="4" spans="1:20">
      <c r="A4" s="159" t="s">
        <v>329</v>
      </c>
      <c r="B4" s="159"/>
      <c r="F4" s="159" t="s">
        <v>316</v>
      </c>
      <c r="G4" s="159"/>
      <c r="H4" s="159"/>
      <c r="I4" s="159"/>
    </row>
    <row r="5" spans="1:20">
      <c r="F5" s="159" t="s">
        <v>325</v>
      </c>
      <c r="G5" s="159"/>
      <c r="H5" s="159"/>
      <c r="I5" s="159"/>
    </row>
    <row r="6" spans="1:20">
      <c r="F6" s="159" t="s">
        <v>326</v>
      </c>
      <c r="G6" s="159"/>
      <c r="H6" s="159"/>
      <c r="I6" s="159"/>
    </row>
    <row r="9" spans="1:20">
      <c r="A9" s="159" t="s">
        <v>328</v>
      </c>
      <c r="B9" s="159"/>
      <c r="D9" s="162" t="s">
        <v>331</v>
      </c>
      <c r="E9" s="162"/>
      <c r="G9" s="162" t="s">
        <v>332</v>
      </c>
      <c r="H9" s="162"/>
      <c r="J9" s="162" t="s">
        <v>334</v>
      </c>
      <c r="K9" s="162"/>
    </row>
    <row r="10" spans="1:20">
      <c r="A10" s="167" t="s">
        <v>62</v>
      </c>
      <c r="B10" s="167"/>
      <c r="D10" s="167" t="s">
        <v>40</v>
      </c>
      <c r="E10" s="167"/>
      <c r="G10" s="167" t="s">
        <v>58</v>
      </c>
      <c r="H10" s="167"/>
      <c r="J10" s="167" t="s">
        <v>51</v>
      </c>
      <c r="K10" s="167"/>
    </row>
    <row r="11" spans="1:20">
      <c r="A11" s="2" t="s">
        <v>53</v>
      </c>
      <c r="B11" s="44">
        <v>150</v>
      </c>
      <c r="D11" s="2" t="s">
        <v>39</v>
      </c>
      <c r="E11" s="44">
        <v>3.5</v>
      </c>
      <c r="G11" s="2" t="s">
        <v>59</v>
      </c>
      <c r="H11" s="44">
        <v>3.105</v>
      </c>
      <c r="J11" s="2" t="s">
        <v>65</v>
      </c>
      <c r="K11" s="44">
        <v>1.0049999999999999</v>
      </c>
    </row>
    <row r="12" spans="1:20">
      <c r="A12" s="2" t="s">
        <v>41</v>
      </c>
      <c r="B12" s="44">
        <v>1.0249999999999999</v>
      </c>
      <c r="D12" s="2" t="s">
        <v>41</v>
      </c>
      <c r="E12" s="44">
        <v>1.0249999999999999</v>
      </c>
      <c r="G12" s="2" t="s">
        <v>41</v>
      </c>
      <c r="H12" s="44">
        <v>1.0249999999999999</v>
      </c>
      <c r="J12" s="2" t="s">
        <v>23</v>
      </c>
      <c r="K12" s="44">
        <v>1.0249999999999999</v>
      </c>
    </row>
    <row r="13" spans="1:20">
      <c r="A13" s="2" t="s">
        <v>42</v>
      </c>
      <c r="B13" s="44">
        <v>1.01</v>
      </c>
      <c r="D13" s="2" t="s">
        <v>42</v>
      </c>
      <c r="E13" s="44">
        <v>1.0169999999999999</v>
      </c>
      <c r="G13" s="2" t="s">
        <v>42</v>
      </c>
      <c r="H13" s="44">
        <v>1.0069999999999999</v>
      </c>
      <c r="J13" s="2" t="s">
        <v>53</v>
      </c>
      <c r="K13" s="44">
        <v>62.5</v>
      </c>
    </row>
    <row r="14" spans="1:20">
      <c r="A14" s="12" t="s">
        <v>63</v>
      </c>
      <c r="B14" s="10">
        <f>B12-B13</f>
        <v>1.4999999999999902E-2</v>
      </c>
      <c r="D14" s="2" t="s">
        <v>53</v>
      </c>
      <c r="E14" s="44">
        <v>120</v>
      </c>
      <c r="G14" s="2" t="s">
        <v>53</v>
      </c>
      <c r="H14" s="44">
        <v>205</v>
      </c>
      <c r="J14" s="2" t="s">
        <v>50</v>
      </c>
      <c r="K14" s="44">
        <v>15</v>
      </c>
    </row>
    <row r="15" spans="1:20">
      <c r="A15" s="8" t="s">
        <v>62</v>
      </c>
      <c r="B15" s="102">
        <f>(B11*B14)/0.025</f>
        <v>89.999999999999403</v>
      </c>
      <c r="D15" s="12" t="s">
        <v>63</v>
      </c>
      <c r="E15" s="10">
        <f>E12-E13</f>
        <v>8.0000000000000071E-3</v>
      </c>
      <c r="G15" s="12" t="s">
        <v>63</v>
      </c>
      <c r="H15" s="10">
        <f>H12-H13</f>
        <v>1.8000000000000016E-2</v>
      </c>
      <c r="J15" s="2" t="s">
        <v>333</v>
      </c>
      <c r="K15" s="44">
        <v>5</v>
      </c>
    </row>
    <row r="16" spans="1:20">
      <c r="D16" s="12" t="s">
        <v>64</v>
      </c>
      <c r="E16" s="10">
        <f>(E14*E15)/0.025/1000</f>
        <v>3.8400000000000031E-2</v>
      </c>
      <c r="G16" s="12" t="s">
        <v>64</v>
      </c>
      <c r="H16" s="10">
        <f>H14*H15/0.025/1000</f>
        <v>0.14760000000000012</v>
      </c>
      <c r="J16" s="12" t="s">
        <v>63</v>
      </c>
      <c r="K16" s="10">
        <f>K12-K11</f>
        <v>2.0000000000000018E-2</v>
      </c>
    </row>
    <row r="17" spans="1:12">
      <c r="D17" s="8" t="s">
        <v>40</v>
      </c>
      <c r="E17" s="10">
        <f>E11+E16</f>
        <v>3.5384000000000002</v>
      </c>
      <c r="G17" s="8" t="s">
        <v>58</v>
      </c>
      <c r="H17" s="20">
        <f>H11+H16</f>
        <v>3.2526000000000002</v>
      </c>
      <c r="J17" s="12" t="s">
        <v>64</v>
      </c>
      <c r="K17" s="10">
        <f>K13*K16/0.025/10</f>
        <v>5.0000000000000044</v>
      </c>
    </row>
    <row r="18" spans="1:12">
      <c r="J18" s="12" t="s">
        <v>62</v>
      </c>
      <c r="K18" s="10">
        <f>5+K17</f>
        <v>10.000000000000004</v>
      </c>
    </row>
    <row r="19" spans="1:12">
      <c r="J19" s="8" t="s">
        <v>51</v>
      </c>
      <c r="K19" s="18">
        <f>K18*K14</f>
        <v>150.00000000000006</v>
      </c>
    </row>
    <row r="20" spans="1:12">
      <c r="A20" s="176" t="s">
        <v>186</v>
      </c>
      <c r="B20" s="176"/>
      <c r="D20" s="176" t="s">
        <v>190</v>
      </c>
      <c r="E20" s="176"/>
      <c r="G20" s="176" t="s">
        <v>200</v>
      </c>
      <c r="H20" s="176"/>
    </row>
    <row r="21" spans="1:12">
      <c r="J21" s="176" t="s">
        <v>199</v>
      </c>
      <c r="K21" s="176"/>
      <c r="L21" s="116" t="s">
        <v>397</v>
      </c>
    </row>
  </sheetData>
  <mergeCells count="21">
    <mergeCell ref="F1:M1"/>
    <mergeCell ref="F3:I3"/>
    <mergeCell ref="F4:I4"/>
    <mergeCell ref="F5:I5"/>
    <mergeCell ref="A20:B20"/>
    <mergeCell ref="D20:E20"/>
    <mergeCell ref="G20:H20"/>
    <mergeCell ref="F6:I6"/>
    <mergeCell ref="A9:B9"/>
    <mergeCell ref="A4:B4"/>
    <mergeCell ref="M3:N3"/>
    <mergeCell ref="D9:E9"/>
    <mergeCell ref="G9:H9"/>
    <mergeCell ref="J9:K9"/>
    <mergeCell ref="J3:K3"/>
    <mergeCell ref="A3:D3"/>
    <mergeCell ref="J21:K21"/>
    <mergeCell ref="A10:B10"/>
    <mergeCell ref="D10:E10"/>
    <mergeCell ref="G10:H10"/>
    <mergeCell ref="J10:K10"/>
  </mergeCells>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034DD-014E-447D-A3D3-A4B3EF31E08F}">
  <dimension ref="G1:P4"/>
  <sheetViews>
    <sheetView workbookViewId="0">
      <pane ySplit="1" topLeftCell="A2" activePane="bottomLeft" state="frozen"/>
      <selection pane="bottomLeft" activeCell="F21" sqref="F21"/>
    </sheetView>
  </sheetViews>
  <sheetFormatPr defaultRowHeight="14.4"/>
  <sheetData>
    <row r="1" spans="7:16" ht="21">
      <c r="G1" s="155" t="s">
        <v>354</v>
      </c>
      <c r="H1" s="155"/>
      <c r="I1" s="155"/>
      <c r="J1" s="155"/>
      <c r="K1" s="155"/>
      <c r="L1" s="155"/>
      <c r="M1" s="155"/>
      <c r="N1" s="155"/>
    </row>
    <row r="3" spans="7:16" ht="15.6">
      <c r="H3" s="158" t="s">
        <v>355</v>
      </c>
      <c r="I3" s="158"/>
      <c r="J3" s="158"/>
      <c r="K3" s="158"/>
      <c r="L3" s="158"/>
    </row>
    <row r="4" spans="7:16">
      <c r="H4" s="158" t="s">
        <v>356</v>
      </c>
      <c r="I4" s="158"/>
      <c r="L4" s="158" t="s">
        <v>358</v>
      </c>
      <c r="M4" s="158"/>
      <c r="O4" s="158" t="s">
        <v>359</v>
      </c>
      <c r="P4" s="158"/>
    </row>
  </sheetData>
  <mergeCells count="5">
    <mergeCell ref="G1:N1"/>
    <mergeCell ref="H3:L3"/>
    <mergeCell ref="H4:I4"/>
    <mergeCell ref="L4:M4"/>
    <mergeCell ref="O4:P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7F48-0050-4D93-A9D7-BC9367E5B1B1}">
  <dimension ref="A1:AI36"/>
  <sheetViews>
    <sheetView zoomScale="80" zoomScaleNormal="80" workbookViewId="0">
      <pane ySplit="1" topLeftCell="A2" activePane="bottomLeft" state="frozen"/>
      <selection pane="bottomLeft" activeCell="AK11" sqref="AK11"/>
    </sheetView>
  </sheetViews>
  <sheetFormatPr defaultRowHeight="14.4"/>
  <cols>
    <col min="1" max="1" width="4.77734375" customWidth="1"/>
    <col min="2" max="2" width="7.44140625" customWidth="1"/>
    <col min="3" max="3" width="2.21875" customWidth="1"/>
    <col min="4" max="4" width="5.44140625" customWidth="1"/>
    <col min="5" max="5" width="6.109375" customWidth="1"/>
    <col min="6" max="6" width="3" customWidth="1"/>
    <col min="7" max="7" width="4.77734375" customWidth="1"/>
    <col min="8" max="8" width="7" customWidth="1"/>
    <col min="9" max="9" width="2.109375" customWidth="1"/>
    <col min="10" max="10" width="4.6640625" customWidth="1"/>
    <col min="11" max="11" width="6.33203125" customWidth="1"/>
    <col min="12" max="12" width="1.88671875" customWidth="1"/>
    <col min="13" max="13" width="5.77734375" customWidth="1"/>
    <col min="14" max="14" width="6.33203125" customWidth="1"/>
    <col min="15" max="15" width="1.88671875" customWidth="1"/>
    <col min="16" max="16" width="4.77734375" customWidth="1"/>
    <col min="17" max="17" width="6.33203125" customWidth="1"/>
    <col min="18" max="18" width="1.88671875" customWidth="1"/>
    <col min="19" max="19" width="4.88671875" customWidth="1"/>
    <col min="20" max="20" width="6.21875" customWidth="1"/>
    <col min="21" max="21" width="2.6640625" customWidth="1"/>
    <col min="22" max="22" width="5.109375" customWidth="1"/>
    <col min="23" max="23" width="6.77734375" customWidth="1"/>
    <col min="24" max="24" width="2.21875" customWidth="1"/>
    <col min="25" max="26" width="6.77734375" customWidth="1"/>
    <col min="27" max="27" width="1.88671875" customWidth="1"/>
    <col min="28" max="28" width="4.77734375" customWidth="1"/>
    <col min="29" max="29" width="6.44140625" customWidth="1"/>
    <col min="30" max="30" width="2.21875" customWidth="1"/>
    <col min="31" max="31" width="4.6640625" customWidth="1"/>
    <col min="32" max="32" width="6.88671875" customWidth="1"/>
    <col min="33" max="33" width="1.88671875" customWidth="1"/>
    <col min="34" max="34" width="5.109375" customWidth="1"/>
    <col min="35" max="35" width="6.88671875" customWidth="1"/>
    <col min="36" max="36" width="2.33203125" customWidth="1"/>
  </cols>
  <sheetData>
    <row r="1" spans="1:35" ht="21">
      <c r="H1" s="155" t="s">
        <v>67</v>
      </c>
      <c r="I1" s="155"/>
      <c r="J1" s="155"/>
      <c r="K1" s="155"/>
      <c r="L1" s="155"/>
      <c r="M1" s="155"/>
      <c r="N1" s="155"/>
      <c r="O1" s="155"/>
      <c r="P1" s="155"/>
      <c r="Q1" s="155"/>
      <c r="R1" s="155"/>
      <c r="S1" s="155"/>
      <c r="T1" s="155"/>
      <c r="U1" s="155"/>
      <c r="V1" s="155"/>
      <c r="W1" s="155"/>
      <c r="X1" s="155"/>
      <c r="Y1" s="155"/>
      <c r="Z1" s="155"/>
      <c r="AA1" s="155"/>
      <c r="AB1" s="155"/>
      <c r="AC1" s="155"/>
      <c r="AD1" s="155"/>
      <c r="AE1" s="155"/>
    </row>
    <row r="2" spans="1:35">
      <c r="A2" s="159" t="s">
        <v>346</v>
      </c>
      <c r="B2" s="159"/>
      <c r="F2" s="159" t="s">
        <v>350</v>
      </c>
      <c r="G2" s="159"/>
      <c r="H2" s="159"/>
      <c r="I2" s="159"/>
      <c r="J2" s="159"/>
      <c r="K2" s="159"/>
      <c r="L2" s="45"/>
      <c r="M2" s="45"/>
      <c r="N2" s="45"/>
      <c r="O2" s="45"/>
      <c r="P2" s="45"/>
      <c r="Q2" s="45"/>
      <c r="S2" s="162" t="s">
        <v>360</v>
      </c>
      <c r="T2" s="162"/>
      <c r="U2" s="162"/>
      <c r="V2" s="162"/>
      <c r="W2" s="162"/>
      <c r="X2" s="162"/>
      <c r="Y2" s="162"/>
      <c r="Z2" s="162"/>
      <c r="AA2" s="162"/>
      <c r="AB2" s="162"/>
      <c r="AC2" s="162"/>
      <c r="AD2" s="162"/>
    </row>
    <row r="3" spans="1:35" ht="22.2">
      <c r="A3" s="159" t="s">
        <v>347</v>
      </c>
      <c r="B3" s="159"/>
      <c r="F3" s="159" t="s">
        <v>351</v>
      </c>
      <c r="G3" s="159"/>
      <c r="H3" s="159"/>
      <c r="I3" s="159"/>
      <c r="J3" s="159"/>
      <c r="K3" s="159"/>
      <c r="L3" s="45"/>
      <c r="M3" s="45"/>
      <c r="N3" s="45"/>
      <c r="O3" s="45"/>
      <c r="P3" s="45"/>
      <c r="Q3" s="45"/>
      <c r="S3" s="162" t="s">
        <v>361</v>
      </c>
      <c r="T3" s="162"/>
      <c r="U3" s="162"/>
      <c r="V3" s="162"/>
      <c r="W3" s="162"/>
      <c r="X3" s="162"/>
      <c r="Y3" s="162"/>
      <c r="Z3" s="162"/>
      <c r="AA3" s="162"/>
      <c r="AB3" s="162"/>
      <c r="AC3" s="162"/>
      <c r="AD3" s="162"/>
    </row>
    <row r="4" spans="1:35">
      <c r="A4" s="159" t="s">
        <v>348</v>
      </c>
      <c r="B4" s="159"/>
      <c r="F4" s="159" t="s">
        <v>352</v>
      </c>
      <c r="G4" s="159"/>
      <c r="H4" s="159"/>
      <c r="I4" s="159"/>
      <c r="J4" s="159"/>
      <c r="K4" s="159"/>
      <c r="L4" s="45"/>
      <c r="M4" s="45"/>
      <c r="N4" s="45"/>
      <c r="O4" s="45"/>
      <c r="P4" s="45"/>
      <c r="Q4" s="45"/>
      <c r="S4" s="159" t="s">
        <v>357</v>
      </c>
      <c r="T4" s="159"/>
      <c r="U4" s="159"/>
      <c r="V4" s="159"/>
    </row>
    <row r="5" spans="1:35">
      <c r="A5" s="159" t="s">
        <v>349</v>
      </c>
      <c r="B5" s="159"/>
      <c r="F5" s="159" t="s">
        <v>353</v>
      </c>
      <c r="G5" s="159"/>
      <c r="H5" s="159"/>
      <c r="I5" s="159"/>
      <c r="J5" s="159"/>
      <c r="K5" s="159"/>
      <c r="L5" s="45"/>
      <c r="M5" s="45"/>
      <c r="N5" s="45"/>
      <c r="O5" s="45"/>
      <c r="P5" s="45"/>
      <c r="Q5" s="45"/>
    </row>
    <row r="6" spans="1:35">
      <c r="A6" s="45"/>
      <c r="B6" s="45"/>
      <c r="F6" s="45"/>
      <c r="G6" s="45"/>
      <c r="H6" s="45"/>
      <c r="I6" s="45"/>
      <c r="J6" s="45"/>
      <c r="K6" s="45"/>
      <c r="L6" s="45"/>
      <c r="M6" s="45"/>
      <c r="N6" s="45"/>
      <c r="O6" s="45"/>
      <c r="P6" s="45"/>
      <c r="Q6" s="45"/>
    </row>
    <row r="7" spans="1:35">
      <c r="A7" s="110"/>
      <c r="G7" s="110"/>
      <c r="M7" s="110"/>
      <c r="P7" s="110"/>
      <c r="S7" s="110"/>
      <c r="Y7" s="110"/>
      <c r="AE7" s="110"/>
    </row>
    <row r="8" spans="1:35">
      <c r="A8" s="183" t="s">
        <v>76</v>
      </c>
      <c r="B8" s="183"/>
      <c r="C8" s="27"/>
      <c r="D8" s="183" t="s">
        <v>77</v>
      </c>
      <c r="E8" s="183"/>
      <c r="F8" s="27"/>
      <c r="G8" s="183" t="s">
        <v>76</v>
      </c>
      <c r="H8" s="183"/>
      <c r="I8" s="28"/>
      <c r="J8" s="183" t="s">
        <v>77</v>
      </c>
      <c r="K8" s="183"/>
      <c r="L8" s="28"/>
      <c r="M8" s="183" t="s">
        <v>77</v>
      </c>
      <c r="N8" s="183"/>
      <c r="O8" s="28"/>
      <c r="P8" s="183" t="s">
        <v>76</v>
      </c>
      <c r="Q8" s="183"/>
      <c r="R8" s="27"/>
      <c r="S8" s="183" t="s">
        <v>76</v>
      </c>
      <c r="T8" s="183"/>
      <c r="U8" s="27"/>
      <c r="V8" s="183" t="s">
        <v>77</v>
      </c>
      <c r="W8" s="183"/>
      <c r="X8" s="28"/>
      <c r="Y8" s="183" t="s">
        <v>76</v>
      </c>
      <c r="Z8" s="183"/>
      <c r="AB8" s="183" t="s">
        <v>77</v>
      </c>
      <c r="AC8" s="183"/>
      <c r="AD8" s="27"/>
      <c r="AE8" s="183" t="s">
        <v>76</v>
      </c>
      <c r="AF8" s="183"/>
      <c r="AH8" s="183" t="s">
        <v>77</v>
      </c>
      <c r="AI8" s="183"/>
    </row>
    <row r="9" spans="1:35">
      <c r="A9" s="167" t="s">
        <v>67</v>
      </c>
      <c r="B9" s="167"/>
      <c r="C9" s="1"/>
      <c r="D9" s="167" t="s">
        <v>67</v>
      </c>
      <c r="E9" s="167"/>
      <c r="G9" s="167" t="s">
        <v>67</v>
      </c>
      <c r="H9" s="167"/>
      <c r="I9" s="1"/>
      <c r="J9" s="167" t="s">
        <v>67</v>
      </c>
      <c r="K9" s="167"/>
      <c r="L9" s="1"/>
      <c r="M9" s="167" t="s">
        <v>67</v>
      </c>
      <c r="N9" s="167"/>
      <c r="O9" s="1"/>
      <c r="P9" s="167" t="s">
        <v>67</v>
      </c>
      <c r="Q9" s="167"/>
      <c r="S9" s="167" t="s">
        <v>67</v>
      </c>
      <c r="T9" s="167"/>
      <c r="V9" s="167" t="s">
        <v>67</v>
      </c>
      <c r="W9" s="167"/>
      <c r="X9" s="1"/>
      <c r="Y9" s="167" t="s">
        <v>67</v>
      </c>
      <c r="Z9" s="167"/>
      <c r="AB9" s="167" t="s">
        <v>67</v>
      </c>
      <c r="AC9" s="167"/>
      <c r="AD9" s="1"/>
      <c r="AE9" s="167" t="s">
        <v>67</v>
      </c>
      <c r="AF9" s="167"/>
      <c r="AH9" s="167" t="s">
        <v>67</v>
      </c>
      <c r="AI9" s="167"/>
    </row>
    <row r="10" spans="1:35">
      <c r="A10" s="2" t="s">
        <v>60</v>
      </c>
      <c r="B10" s="44">
        <v>2000</v>
      </c>
      <c r="C10" s="1"/>
      <c r="D10" s="2" t="s">
        <v>60</v>
      </c>
      <c r="E10" s="44">
        <v>1500</v>
      </c>
      <c r="G10" s="2" t="s">
        <v>60</v>
      </c>
      <c r="H10" s="44">
        <v>700</v>
      </c>
      <c r="I10" s="1"/>
      <c r="J10" s="2" t="s">
        <v>60</v>
      </c>
      <c r="K10" s="44">
        <v>1500</v>
      </c>
      <c r="L10" s="1"/>
      <c r="M10" s="2" t="s">
        <v>362</v>
      </c>
      <c r="N10" s="44">
        <v>250</v>
      </c>
      <c r="O10" s="1"/>
      <c r="P10" s="24" t="s">
        <v>362</v>
      </c>
      <c r="Q10" s="44">
        <v>1750</v>
      </c>
      <c r="S10" s="2" t="s">
        <v>4</v>
      </c>
      <c r="T10" s="44">
        <v>45</v>
      </c>
      <c r="V10" s="2" t="s">
        <v>4</v>
      </c>
      <c r="W10" s="44">
        <v>45</v>
      </c>
      <c r="X10" s="1"/>
      <c r="Y10" s="2" t="s">
        <v>60</v>
      </c>
      <c r="Z10" s="44">
        <v>1500</v>
      </c>
      <c r="AB10" s="2" t="s">
        <v>60</v>
      </c>
      <c r="AC10" s="44">
        <v>1500</v>
      </c>
      <c r="AD10" s="1"/>
      <c r="AE10" s="2" t="s">
        <v>60</v>
      </c>
      <c r="AF10" s="44">
        <v>2400</v>
      </c>
      <c r="AH10" s="2" t="s">
        <v>60</v>
      </c>
      <c r="AI10" s="44">
        <v>2400</v>
      </c>
    </row>
    <row r="11" spans="1:35">
      <c r="A11" s="2" t="s">
        <v>68</v>
      </c>
      <c r="B11" s="44">
        <v>10.8</v>
      </c>
      <c r="C11" s="1"/>
      <c r="D11" s="2" t="s">
        <v>68</v>
      </c>
      <c r="E11" s="44">
        <v>6.5</v>
      </c>
      <c r="G11" s="2" t="s">
        <v>66</v>
      </c>
      <c r="H11" s="44">
        <v>1.2</v>
      </c>
      <c r="I11" s="1"/>
      <c r="J11" s="2" t="s">
        <v>66</v>
      </c>
      <c r="K11" s="44">
        <v>9</v>
      </c>
      <c r="L11" s="1"/>
      <c r="M11" s="2" t="s">
        <v>71</v>
      </c>
      <c r="N11" s="44">
        <v>5</v>
      </c>
      <c r="O11" s="1"/>
      <c r="P11" s="24" t="s">
        <v>71</v>
      </c>
      <c r="Q11" s="44">
        <v>5.9</v>
      </c>
      <c r="S11" s="2" t="s">
        <v>5</v>
      </c>
      <c r="T11" s="44">
        <v>10</v>
      </c>
      <c r="V11" s="2" t="s">
        <v>5</v>
      </c>
      <c r="W11" s="44">
        <v>10</v>
      </c>
      <c r="X11" s="1"/>
      <c r="Y11" s="2" t="s">
        <v>69</v>
      </c>
      <c r="Z11" s="44">
        <v>9</v>
      </c>
      <c r="AB11" s="2" t="s">
        <v>69</v>
      </c>
      <c r="AC11" s="44">
        <v>9</v>
      </c>
      <c r="AD11" s="1"/>
      <c r="AE11" s="2" t="s">
        <v>69</v>
      </c>
      <c r="AF11" s="44">
        <v>7</v>
      </c>
      <c r="AH11" s="2" t="s">
        <v>69</v>
      </c>
      <c r="AI11" s="44">
        <v>7</v>
      </c>
    </row>
    <row r="12" spans="1:35">
      <c r="A12" s="2" t="s">
        <v>69</v>
      </c>
      <c r="B12" s="44">
        <v>13</v>
      </c>
      <c r="C12" s="1"/>
      <c r="D12" s="2" t="s">
        <v>69</v>
      </c>
      <c r="E12" s="44">
        <v>9</v>
      </c>
      <c r="G12" s="2" t="s">
        <v>72</v>
      </c>
      <c r="H12" s="44">
        <v>3.2</v>
      </c>
      <c r="I12" s="1"/>
      <c r="J12" s="2" t="s">
        <v>72</v>
      </c>
      <c r="K12" s="44">
        <v>6.5</v>
      </c>
      <c r="L12" s="1"/>
      <c r="M12" s="2" t="s">
        <v>74</v>
      </c>
      <c r="N12" s="44">
        <v>7.2</v>
      </c>
      <c r="O12" s="1"/>
      <c r="P12" s="24" t="s">
        <v>74</v>
      </c>
      <c r="Q12" s="44">
        <v>6.5</v>
      </c>
      <c r="S12" s="2" t="s">
        <v>6</v>
      </c>
      <c r="T12" s="44">
        <v>6</v>
      </c>
      <c r="V12" s="2" t="s">
        <v>6</v>
      </c>
      <c r="W12" s="44">
        <v>6</v>
      </c>
      <c r="X12" s="1"/>
      <c r="Y12" s="2" t="s">
        <v>68</v>
      </c>
      <c r="Z12" s="44">
        <v>6.5</v>
      </c>
      <c r="AB12" s="2" t="s">
        <v>68</v>
      </c>
      <c r="AC12" s="44">
        <v>6.5</v>
      </c>
      <c r="AD12" s="1"/>
      <c r="AE12" s="2" t="s">
        <v>68</v>
      </c>
      <c r="AF12" s="44">
        <v>4.0999999999999996</v>
      </c>
      <c r="AH12" s="2" t="s">
        <v>68</v>
      </c>
      <c r="AI12" s="44">
        <v>4.0999999999999996</v>
      </c>
    </row>
    <row r="13" spans="1:35">
      <c r="A13" s="2" t="s">
        <v>51</v>
      </c>
      <c r="B13" s="44">
        <v>100</v>
      </c>
      <c r="C13" s="1"/>
      <c r="D13" s="2" t="s">
        <v>51</v>
      </c>
      <c r="E13" s="44">
        <v>250</v>
      </c>
      <c r="G13" s="2" t="s">
        <v>51</v>
      </c>
      <c r="H13" s="44">
        <v>250</v>
      </c>
      <c r="I13" s="1"/>
      <c r="J13" s="2" t="s">
        <v>51</v>
      </c>
      <c r="K13" s="44">
        <v>200</v>
      </c>
      <c r="L13" s="1"/>
      <c r="M13" s="2" t="s">
        <v>220</v>
      </c>
      <c r="N13" s="44">
        <v>50</v>
      </c>
      <c r="O13" s="1"/>
      <c r="P13" s="24" t="s">
        <v>220</v>
      </c>
      <c r="Q13" s="44">
        <v>300</v>
      </c>
      <c r="S13" s="2" t="s">
        <v>22</v>
      </c>
      <c r="T13" s="44">
        <v>4</v>
      </c>
      <c r="V13" s="2" t="s">
        <v>22</v>
      </c>
      <c r="W13" s="44">
        <v>4</v>
      </c>
      <c r="X13" s="1"/>
      <c r="Y13" s="2" t="s">
        <v>51</v>
      </c>
      <c r="Z13" s="44">
        <v>250</v>
      </c>
      <c r="AB13" s="2" t="s">
        <v>51</v>
      </c>
      <c r="AC13" s="44">
        <v>250</v>
      </c>
      <c r="AD13" s="1"/>
      <c r="AE13" s="2" t="s">
        <v>51</v>
      </c>
      <c r="AF13" s="44">
        <v>200</v>
      </c>
      <c r="AH13" s="2" t="s">
        <v>51</v>
      </c>
      <c r="AI13" s="44">
        <v>200</v>
      </c>
    </row>
    <row r="14" spans="1:35">
      <c r="A14" s="2" t="s">
        <v>71</v>
      </c>
      <c r="B14" s="44">
        <v>6</v>
      </c>
      <c r="C14" s="1"/>
      <c r="D14" s="2" t="s">
        <v>71</v>
      </c>
      <c r="E14" s="44">
        <v>7</v>
      </c>
      <c r="G14" s="12" t="s">
        <v>73</v>
      </c>
      <c r="H14" s="22">
        <f>(H13*H12)/(H10+H13)</f>
        <v>0.84210526315789469</v>
      </c>
      <c r="I14" s="25"/>
      <c r="J14" s="12" t="s">
        <v>73</v>
      </c>
      <c r="K14" s="22">
        <f>(K13*K12)/(K10+K13)</f>
        <v>0.76470588235294112</v>
      </c>
      <c r="L14" s="25"/>
      <c r="M14" s="2" t="s">
        <v>68</v>
      </c>
      <c r="N14" s="44">
        <v>7.5</v>
      </c>
      <c r="O14" s="1"/>
      <c r="P14" s="24" t="s">
        <v>68</v>
      </c>
      <c r="Q14" s="44">
        <v>3.3</v>
      </c>
      <c r="S14" s="2" t="s">
        <v>71</v>
      </c>
      <c r="T14" s="44">
        <v>4.5</v>
      </c>
      <c r="V14" s="2" t="s">
        <v>71</v>
      </c>
      <c r="W14" s="44">
        <v>4.5</v>
      </c>
      <c r="X14" s="1"/>
      <c r="Y14" s="2" t="s">
        <v>72</v>
      </c>
      <c r="Z14" s="44">
        <v>2.5</v>
      </c>
      <c r="AB14" s="2" t="s">
        <v>72</v>
      </c>
      <c r="AC14" s="44">
        <v>2.5</v>
      </c>
      <c r="AD14" s="1"/>
      <c r="AE14" s="2" t="s">
        <v>68</v>
      </c>
      <c r="AF14" s="44">
        <v>2.2000000000000002</v>
      </c>
      <c r="AH14" s="2" t="s">
        <v>68</v>
      </c>
      <c r="AI14" s="44">
        <v>2.2000000000000002</v>
      </c>
    </row>
    <row r="15" spans="1:35">
      <c r="A15" s="12" t="s">
        <v>72</v>
      </c>
      <c r="B15" s="10">
        <f>B11-B14</f>
        <v>4.8000000000000007</v>
      </c>
      <c r="C15" s="26"/>
      <c r="D15" s="12" t="s">
        <v>72</v>
      </c>
      <c r="E15" s="10">
        <f>E11-E14</f>
        <v>-0.5</v>
      </c>
      <c r="G15" s="23" t="s">
        <v>67</v>
      </c>
      <c r="H15" s="22">
        <f>H11+H14</f>
        <v>2.0421052631578949</v>
      </c>
      <c r="I15" s="25"/>
      <c r="J15" s="23" t="s">
        <v>67</v>
      </c>
      <c r="K15" s="22">
        <f>K11-K14</f>
        <v>8.235294117647058</v>
      </c>
      <c r="L15" s="25"/>
      <c r="M15" s="12" t="s">
        <v>72</v>
      </c>
      <c r="N15" s="9">
        <f>N14-N11</f>
        <v>2.5</v>
      </c>
      <c r="O15" s="92"/>
      <c r="P15" s="109" t="s">
        <v>72</v>
      </c>
      <c r="Q15" s="9">
        <f>Q11-Q14</f>
        <v>2.6000000000000005</v>
      </c>
      <c r="S15" s="2" t="s">
        <v>74</v>
      </c>
      <c r="T15" s="44">
        <v>6.4</v>
      </c>
      <c r="V15" s="2" t="s">
        <v>74</v>
      </c>
      <c r="W15" s="44">
        <v>6.4</v>
      </c>
      <c r="X15" s="1"/>
      <c r="Y15" s="12" t="s">
        <v>73</v>
      </c>
      <c r="Z15" s="22">
        <f>(Z13*Z14)/Z10</f>
        <v>0.41666666666666669</v>
      </c>
      <c r="AB15" s="12" t="s">
        <v>73</v>
      </c>
      <c r="AC15" s="22">
        <f>(AC13*AC14)/AC10</f>
        <v>0.41666666666666669</v>
      </c>
      <c r="AD15" s="26"/>
      <c r="AE15" s="2" t="s">
        <v>78</v>
      </c>
      <c r="AF15" s="44">
        <v>7.2</v>
      </c>
      <c r="AH15" s="2" t="s">
        <v>78</v>
      </c>
      <c r="AI15" s="44">
        <v>7.2</v>
      </c>
    </row>
    <row r="16" spans="1:35">
      <c r="A16" s="12" t="s">
        <v>73</v>
      </c>
      <c r="B16" s="22">
        <f>(B13*B15)/(B10+B13)</f>
        <v>0.22857142857142859</v>
      </c>
      <c r="C16" s="25"/>
      <c r="D16" s="12" t="s">
        <v>73</v>
      </c>
      <c r="E16" s="22">
        <f>(E13*E15)/(E10+E13)</f>
        <v>-7.1428571428571425E-2</v>
      </c>
      <c r="M16" s="12" t="s">
        <v>73</v>
      </c>
      <c r="N16" s="46">
        <f>(N13*N15)/(N10+N13)</f>
        <v>0.41666666666666669</v>
      </c>
      <c r="O16" s="108"/>
      <c r="P16" s="109" t="s">
        <v>73</v>
      </c>
      <c r="Q16" s="9">
        <f>(Q13*Q15)/(Q10-Q13)</f>
        <v>0.5379310344827587</v>
      </c>
      <c r="S16" s="24" t="s">
        <v>51</v>
      </c>
      <c r="T16" s="44">
        <v>200</v>
      </c>
      <c r="V16" s="24" t="s">
        <v>51</v>
      </c>
      <c r="W16" s="44">
        <v>200</v>
      </c>
      <c r="X16" s="1"/>
      <c r="Y16" s="12" t="s">
        <v>70</v>
      </c>
      <c r="Z16" s="22">
        <f>Z12-Z15</f>
        <v>6.083333333333333</v>
      </c>
      <c r="AB16" s="12" t="s">
        <v>70</v>
      </c>
      <c r="AC16" s="22">
        <f>AC12-AC15</f>
        <v>6.083333333333333</v>
      </c>
      <c r="AD16" s="25"/>
      <c r="AE16" s="12" t="s">
        <v>72</v>
      </c>
      <c r="AF16" s="22">
        <f>AF15-AF14</f>
        <v>5</v>
      </c>
      <c r="AH16" s="12" t="s">
        <v>72</v>
      </c>
      <c r="AI16" s="22">
        <f>AI15-AI14</f>
        <v>5</v>
      </c>
    </row>
    <row r="17" spans="1:35">
      <c r="A17" s="12" t="s">
        <v>70</v>
      </c>
      <c r="B17" s="22">
        <f>B11-B16</f>
        <v>10.571428571428573</v>
      </c>
      <c r="C17" s="25"/>
      <c r="D17" s="12" t="s">
        <v>70</v>
      </c>
      <c r="E17" s="22">
        <f>E11-E16</f>
        <v>6.5714285714285712</v>
      </c>
      <c r="M17" s="109" t="s">
        <v>66</v>
      </c>
      <c r="N17" s="10">
        <f>N12-N11</f>
        <v>2.2000000000000002</v>
      </c>
      <c r="O17" s="26"/>
      <c r="P17" s="109" t="s">
        <v>66</v>
      </c>
      <c r="Q17" s="10">
        <f>Q12-Q11</f>
        <v>0.59999999999999964</v>
      </c>
      <c r="S17" s="24" t="s">
        <v>72</v>
      </c>
      <c r="T17" s="44">
        <v>3</v>
      </c>
      <c r="V17" s="24" t="s">
        <v>72</v>
      </c>
      <c r="W17" s="44">
        <v>3</v>
      </c>
      <c r="X17" s="1"/>
      <c r="Y17" s="8" t="s">
        <v>67</v>
      </c>
      <c r="Z17" s="22">
        <f>Z11-Z16</f>
        <v>2.916666666666667</v>
      </c>
      <c r="AB17" s="8" t="s">
        <v>67</v>
      </c>
      <c r="AC17" s="22">
        <f>AC11+AC16</f>
        <v>15.083333333333332</v>
      </c>
      <c r="AD17" s="25"/>
      <c r="AE17" s="12" t="s">
        <v>73</v>
      </c>
      <c r="AF17" s="22">
        <f>(AF13*AF16)/AF10</f>
        <v>0.41666666666666669</v>
      </c>
      <c r="AH17" s="12" t="s">
        <v>73</v>
      </c>
      <c r="AI17" s="22">
        <f>(AI13*AI16)/AI10</f>
        <v>0.41666666666666669</v>
      </c>
    </row>
    <row r="18" spans="1:35">
      <c r="A18" s="8" t="s">
        <v>67</v>
      </c>
      <c r="B18" s="22">
        <f>B12-B17</f>
        <v>2.428571428571427</v>
      </c>
      <c r="C18" s="25"/>
      <c r="D18" s="8" t="s">
        <v>67</v>
      </c>
      <c r="E18" s="22">
        <f>E12-E17</f>
        <v>2.4285714285714288</v>
      </c>
      <c r="G18" s="178" t="s">
        <v>190</v>
      </c>
      <c r="H18" s="179"/>
      <c r="M18" s="23" t="s">
        <v>67</v>
      </c>
      <c r="N18" s="10">
        <f>N17-N16</f>
        <v>1.7833333333333334</v>
      </c>
      <c r="O18" s="26"/>
      <c r="P18" s="23" t="s">
        <v>67</v>
      </c>
      <c r="Q18" s="9">
        <f>Q17-Q16</f>
        <v>6.2068965517240948E-2</v>
      </c>
      <c r="S18" s="24" t="s">
        <v>43</v>
      </c>
      <c r="T18" s="44">
        <v>1.0249999999999999</v>
      </c>
      <c r="V18" s="24" t="s">
        <v>43</v>
      </c>
      <c r="W18" s="44">
        <v>1.0249999999999999</v>
      </c>
      <c r="X18" s="1"/>
      <c r="AD18" s="25"/>
      <c r="AE18" s="12" t="s">
        <v>70</v>
      </c>
      <c r="AF18" s="22">
        <f>AF12+AF17</f>
        <v>4.5166666666666666</v>
      </c>
      <c r="AH18" s="12" t="s">
        <v>70</v>
      </c>
      <c r="AI18" s="22">
        <f>AI12+AI17</f>
        <v>4.5166666666666666</v>
      </c>
    </row>
    <row r="19" spans="1:35">
      <c r="G19" s="178" t="s">
        <v>223</v>
      </c>
      <c r="H19" s="179"/>
      <c r="S19" s="12" t="s">
        <v>75</v>
      </c>
      <c r="T19" s="10">
        <f>T10*T11*T13*T18</f>
        <v>1844.9999999999998</v>
      </c>
      <c r="V19" s="12" t="s">
        <v>75</v>
      </c>
      <c r="W19" s="10">
        <f>W10*W11*W13*W18</f>
        <v>1844.9999999999998</v>
      </c>
      <c r="X19" s="1"/>
      <c r="Y19" s="178" t="s">
        <v>226</v>
      </c>
      <c r="Z19" s="179"/>
      <c r="AE19" s="8" t="s">
        <v>67</v>
      </c>
      <c r="AF19" s="22">
        <f>AF11-AF18</f>
        <v>2.4833333333333334</v>
      </c>
      <c r="AH19" s="8" t="s">
        <v>67</v>
      </c>
      <c r="AI19" s="22">
        <f>AI11+AI18</f>
        <v>11.516666666666666</v>
      </c>
    </row>
    <row r="20" spans="1:35">
      <c r="A20" s="178" t="s">
        <v>186</v>
      </c>
      <c r="B20" s="179"/>
      <c r="S20" s="12" t="s">
        <v>73</v>
      </c>
      <c r="T20" s="9">
        <f>(T16*T17)/(T19-T16)</f>
        <v>0.36474164133738607</v>
      </c>
      <c r="V20" s="12" t="s">
        <v>73</v>
      </c>
      <c r="W20" s="9">
        <f>(W16*W17)/(W19-W16)</f>
        <v>0.36474164133738607</v>
      </c>
      <c r="X20" s="111"/>
      <c r="Y20" s="111"/>
      <c r="Z20" s="111"/>
    </row>
    <row r="21" spans="1:35">
      <c r="M21" s="178" t="s">
        <v>200</v>
      </c>
      <c r="N21" s="179"/>
      <c r="O21" s="1"/>
      <c r="P21" s="178" t="s">
        <v>201</v>
      </c>
      <c r="Q21" s="179"/>
      <c r="S21" s="12" t="s">
        <v>70</v>
      </c>
      <c r="T21" s="9">
        <f>T14-T20</f>
        <v>4.1352583586626137</v>
      </c>
      <c r="V21" s="12" t="s">
        <v>70</v>
      </c>
      <c r="W21" s="9">
        <f>W14-W20</f>
        <v>4.1352583586626137</v>
      </c>
      <c r="X21" s="111"/>
      <c r="Y21" s="111"/>
      <c r="Z21" s="111"/>
    </row>
    <row r="22" spans="1:35">
      <c r="S22" s="8" t="s">
        <v>67</v>
      </c>
      <c r="T22" s="9">
        <f>T15-T21</f>
        <v>2.2647416413373866</v>
      </c>
      <c r="V22" s="8" t="s">
        <v>67</v>
      </c>
      <c r="W22" s="9">
        <f>W15-W21</f>
        <v>2.2647416413373866</v>
      </c>
      <c r="X22" s="92"/>
      <c r="Y22" s="92"/>
      <c r="Z22" s="92"/>
      <c r="AE22" s="178" t="s">
        <v>228</v>
      </c>
      <c r="AF22" s="179"/>
    </row>
    <row r="24" spans="1:35">
      <c r="S24" s="178" t="s">
        <v>215</v>
      </c>
      <c r="T24" s="179"/>
    </row>
    <row r="29" spans="1:35">
      <c r="G29" s="183" t="s">
        <v>76</v>
      </c>
      <c r="H29" s="183"/>
    </row>
    <row r="30" spans="1:35">
      <c r="G30" s="167" t="s">
        <v>67</v>
      </c>
      <c r="H30" s="167"/>
    </row>
    <row r="31" spans="1:35">
      <c r="G31" s="2" t="s">
        <v>60</v>
      </c>
      <c r="H31" s="5">
        <v>2000</v>
      </c>
    </row>
    <row r="32" spans="1:35">
      <c r="G32" s="2" t="s">
        <v>66</v>
      </c>
      <c r="H32" s="5">
        <v>1.5</v>
      </c>
    </row>
    <row r="33" spans="7:8">
      <c r="G33" s="2" t="s">
        <v>220</v>
      </c>
      <c r="H33" s="5">
        <v>3</v>
      </c>
    </row>
    <row r="34" spans="7:8">
      <c r="G34" s="2" t="s">
        <v>60</v>
      </c>
      <c r="H34" s="5">
        <v>200</v>
      </c>
    </row>
    <row r="35" spans="7:8">
      <c r="G35" s="12" t="s">
        <v>73</v>
      </c>
      <c r="H35" s="10">
        <f>H34*H33/H31</f>
        <v>0.3</v>
      </c>
    </row>
    <row r="36" spans="7:8">
      <c r="G36" s="8" t="s">
        <v>67</v>
      </c>
      <c r="H36" s="10">
        <f>H32+H35</f>
        <v>1.8</v>
      </c>
    </row>
  </sheetData>
  <mergeCells count="46">
    <mergeCell ref="V8:W8"/>
    <mergeCell ref="V9:W9"/>
    <mergeCell ref="S8:T8"/>
    <mergeCell ref="S9:T9"/>
    <mergeCell ref="H1:AE1"/>
    <mergeCell ref="S4:V4"/>
    <mergeCell ref="S2:AD2"/>
    <mergeCell ref="S3:AD3"/>
    <mergeCell ref="P9:Q9"/>
    <mergeCell ref="P8:Q8"/>
    <mergeCell ref="AH8:AI8"/>
    <mergeCell ref="AH9:AI9"/>
    <mergeCell ref="Y8:Z8"/>
    <mergeCell ref="AB8:AC8"/>
    <mergeCell ref="Y9:Z9"/>
    <mergeCell ref="AB9:AC9"/>
    <mergeCell ref="AE8:AF8"/>
    <mergeCell ref="AE9:AF9"/>
    <mergeCell ref="A2:B2"/>
    <mergeCell ref="A3:B3"/>
    <mergeCell ref="A4:B4"/>
    <mergeCell ref="A5:B5"/>
    <mergeCell ref="F2:K2"/>
    <mergeCell ref="F3:K3"/>
    <mergeCell ref="F4:K4"/>
    <mergeCell ref="F5:K5"/>
    <mergeCell ref="A20:B20"/>
    <mergeCell ref="G18:H18"/>
    <mergeCell ref="M9:N9"/>
    <mergeCell ref="G9:H9"/>
    <mergeCell ref="A8:B8"/>
    <mergeCell ref="D8:E8"/>
    <mergeCell ref="J8:K8"/>
    <mergeCell ref="J9:K9"/>
    <mergeCell ref="D9:E9"/>
    <mergeCell ref="A9:B9"/>
    <mergeCell ref="G8:H8"/>
    <mergeCell ref="M8:N8"/>
    <mergeCell ref="AE22:AF22"/>
    <mergeCell ref="G29:H29"/>
    <mergeCell ref="G30:H30"/>
    <mergeCell ref="G19:H19"/>
    <mergeCell ref="Y19:Z19"/>
    <mergeCell ref="S24:T24"/>
    <mergeCell ref="M21:N21"/>
    <mergeCell ref="P21:Q21"/>
  </mergeCell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ADDEC-8F71-443A-86EB-27E4F7F0A97E}">
  <dimension ref="A1:AE32"/>
  <sheetViews>
    <sheetView topLeftCell="F1" workbookViewId="0">
      <pane ySplit="1" topLeftCell="A2" activePane="bottomLeft" state="frozen"/>
      <selection pane="bottomLeft" activeCell="AE15" sqref="AE15"/>
    </sheetView>
  </sheetViews>
  <sheetFormatPr defaultRowHeight="14.4"/>
  <cols>
    <col min="1" max="1" width="4.6640625" customWidth="1"/>
    <col min="2" max="2" width="7.88671875" customWidth="1"/>
    <col min="3" max="3" width="1.6640625" customWidth="1"/>
    <col min="4" max="4" width="6.109375" customWidth="1"/>
    <col min="5" max="5" width="6.77734375" customWidth="1"/>
    <col min="6" max="6" width="3.6640625" customWidth="1"/>
    <col min="7" max="8" width="6.77734375" customWidth="1"/>
    <col min="9" max="9" width="1.44140625" customWidth="1"/>
    <col min="10" max="10" width="5.21875" customWidth="1"/>
    <col min="11" max="11" width="5.6640625" customWidth="1"/>
    <col min="12" max="12" width="2.77734375" customWidth="1"/>
    <col min="13" max="13" width="6.33203125" style="1" customWidth="1"/>
    <col min="14" max="14" width="4.77734375" style="1" customWidth="1"/>
    <col min="15" max="15" width="7.5546875" style="1" customWidth="1"/>
    <col min="16" max="16" width="9.21875" customWidth="1"/>
    <col min="17" max="17" width="2.6640625" customWidth="1"/>
    <col min="18" max="18" width="5.77734375" customWidth="1"/>
    <col min="19" max="19" width="4.33203125" customWidth="1"/>
    <col min="20" max="20" width="6.5546875" customWidth="1"/>
    <col min="21" max="21" width="7.77734375" customWidth="1"/>
    <col min="22" max="22" width="3.77734375" customWidth="1"/>
    <col min="23" max="23" width="5" customWidth="1"/>
    <col min="24" max="24" width="5.21875" customWidth="1"/>
    <col min="25" max="25" width="7.44140625" customWidth="1"/>
    <col min="26" max="26" width="6.21875" customWidth="1"/>
    <col min="27" max="27" width="3" customWidth="1"/>
    <col min="28" max="28" width="5.6640625" customWidth="1"/>
    <col min="29" max="29" width="4" customWidth="1"/>
    <col min="30" max="30" width="7.109375" customWidth="1"/>
    <col min="31" max="31" width="6.5546875" customWidth="1"/>
  </cols>
  <sheetData>
    <row r="1" spans="1:31" ht="21">
      <c r="I1" s="155" t="s">
        <v>70</v>
      </c>
      <c r="J1" s="155"/>
      <c r="K1" s="155"/>
      <c r="L1" s="155"/>
      <c r="M1" s="155"/>
      <c r="N1" s="155"/>
      <c r="O1" s="155"/>
      <c r="P1" s="155"/>
      <c r="Q1" s="155"/>
      <c r="R1" s="155"/>
      <c r="S1" s="155"/>
      <c r="T1" s="155"/>
      <c r="U1" s="155"/>
      <c r="V1" s="155"/>
      <c r="W1" s="155"/>
      <c r="X1" s="155"/>
      <c r="Y1" s="155"/>
      <c r="Z1" s="155"/>
    </row>
    <row r="2" spans="1:31">
      <c r="A2" s="159" t="s">
        <v>364</v>
      </c>
      <c r="B2" s="159"/>
      <c r="J2" s="180" t="s">
        <v>367</v>
      </c>
      <c r="K2" s="180"/>
      <c r="L2" s="180"/>
      <c r="M2" s="180"/>
      <c r="N2" s="180"/>
      <c r="O2" s="180"/>
    </row>
    <row r="3" spans="1:31">
      <c r="A3" s="162" t="s">
        <v>363</v>
      </c>
      <c r="B3" s="162"/>
      <c r="H3" s="186" t="s">
        <v>373</v>
      </c>
      <c r="I3" s="186"/>
      <c r="J3" s="159" t="s">
        <v>368</v>
      </c>
      <c r="K3" s="159"/>
      <c r="L3" s="159"/>
      <c r="M3" s="159"/>
      <c r="N3" s="159"/>
      <c r="O3" s="159"/>
      <c r="P3" s="159"/>
    </row>
    <row r="4" spans="1:31" ht="16.2">
      <c r="A4" s="162" t="s">
        <v>365</v>
      </c>
      <c r="B4" s="162"/>
      <c r="J4" s="159" t="s">
        <v>369</v>
      </c>
      <c r="K4" s="159"/>
      <c r="L4" s="159"/>
      <c r="M4" s="159"/>
      <c r="N4" s="159"/>
      <c r="O4" s="159"/>
      <c r="P4" s="112"/>
      <c r="Q4" s="188"/>
      <c r="R4" s="188"/>
    </row>
    <row r="5" spans="1:31" ht="16.2">
      <c r="A5" s="162" t="s">
        <v>366</v>
      </c>
      <c r="B5" s="162"/>
      <c r="J5" s="184" t="s">
        <v>370</v>
      </c>
      <c r="K5" s="184"/>
      <c r="L5" s="184"/>
      <c r="M5" s="184"/>
      <c r="N5" s="184"/>
      <c r="O5" s="184"/>
    </row>
    <row r="6" spans="1:31">
      <c r="A6" s="1"/>
      <c r="B6" s="1"/>
      <c r="J6" s="159" t="s">
        <v>371</v>
      </c>
      <c r="K6" s="159"/>
      <c r="L6" s="159"/>
      <c r="M6" s="159"/>
      <c r="N6" s="159"/>
      <c r="O6" s="159"/>
    </row>
    <row r="8" spans="1:31">
      <c r="A8" s="183" t="s">
        <v>76</v>
      </c>
      <c r="B8" s="183"/>
      <c r="C8" s="28"/>
      <c r="D8" s="183" t="s">
        <v>77</v>
      </c>
      <c r="E8" s="183"/>
      <c r="F8" s="28"/>
      <c r="G8" s="183" t="s">
        <v>76</v>
      </c>
      <c r="H8" s="183"/>
      <c r="J8" s="162" t="s">
        <v>79</v>
      </c>
      <c r="K8" s="162"/>
      <c r="L8" s="1"/>
      <c r="M8" s="162" t="s">
        <v>372</v>
      </c>
      <c r="N8" s="162"/>
      <c r="O8" s="162"/>
      <c r="P8" s="162"/>
      <c r="R8" s="187" t="s">
        <v>85</v>
      </c>
      <c r="S8" s="162"/>
      <c r="T8" s="162"/>
      <c r="U8" s="162"/>
      <c r="W8" s="187" t="s">
        <v>66</v>
      </c>
      <c r="X8" s="162"/>
      <c r="Y8" s="162"/>
      <c r="Z8" s="162"/>
      <c r="AB8" s="187" t="s">
        <v>87</v>
      </c>
      <c r="AC8" s="162"/>
      <c r="AD8" s="162"/>
      <c r="AE8" s="162"/>
    </row>
    <row r="9" spans="1:31" ht="14.4" customHeight="1">
      <c r="A9" s="167" t="s">
        <v>70</v>
      </c>
      <c r="B9" s="167"/>
      <c r="C9" s="1"/>
      <c r="D9" s="167" t="s">
        <v>70</v>
      </c>
      <c r="E9" s="167"/>
      <c r="F9" s="1"/>
      <c r="G9" s="167" t="s">
        <v>70</v>
      </c>
      <c r="H9" s="167"/>
      <c r="J9" s="167" t="s">
        <v>70</v>
      </c>
      <c r="K9" s="167"/>
      <c r="L9" s="1"/>
      <c r="M9" s="21" t="s">
        <v>51</v>
      </c>
      <c r="N9" s="21" t="s">
        <v>71</v>
      </c>
      <c r="O9" s="21" t="s">
        <v>83</v>
      </c>
      <c r="P9" s="21" t="s">
        <v>74</v>
      </c>
      <c r="R9" s="21" t="s">
        <v>51</v>
      </c>
      <c r="S9" s="21" t="s">
        <v>71</v>
      </c>
      <c r="T9" s="21" t="s">
        <v>83</v>
      </c>
      <c r="U9" s="21" t="s">
        <v>74</v>
      </c>
      <c r="W9" s="21" t="s">
        <v>51</v>
      </c>
      <c r="X9" s="21" t="s">
        <v>71</v>
      </c>
      <c r="Y9" s="21" t="s">
        <v>83</v>
      </c>
      <c r="Z9" s="21" t="s">
        <v>74</v>
      </c>
      <c r="AB9" s="21" t="s">
        <v>51</v>
      </c>
      <c r="AC9" s="21" t="s">
        <v>71</v>
      </c>
      <c r="AD9" s="21" t="s">
        <v>83</v>
      </c>
      <c r="AE9" s="21" t="s">
        <v>74</v>
      </c>
    </row>
    <row r="10" spans="1:31">
      <c r="A10" s="2" t="s">
        <v>60</v>
      </c>
      <c r="B10" s="5">
        <v>2000</v>
      </c>
      <c r="C10" s="1"/>
      <c r="D10" s="2" t="s">
        <v>60</v>
      </c>
      <c r="E10" s="5">
        <v>2400</v>
      </c>
      <c r="F10" s="1"/>
      <c r="G10" s="2" t="s">
        <v>60</v>
      </c>
      <c r="H10" s="44">
        <v>2000</v>
      </c>
      <c r="J10" s="2" t="s">
        <v>60</v>
      </c>
      <c r="K10" s="44">
        <v>2000</v>
      </c>
      <c r="L10" s="1"/>
      <c r="M10" s="44">
        <v>2000</v>
      </c>
      <c r="N10" s="44">
        <v>4</v>
      </c>
      <c r="O10" s="5">
        <f>M10*N10</f>
        <v>8000</v>
      </c>
      <c r="P10" s="44">
        <v>7.33</v>
      </c>
      <c r="R10" s="44">
        <v>5000</v>
      </c>
      <c r="S10" s="44">
        <v>4.5</v>
      </c>
      <c r="T10" s="5">
        <f>R10*S10</f>
        <v>22500</v>
      </c>
      <c r="U10" s="44">
        <v>5.3</v>
      </c>
      <c r="W10" s="44">
        <v>2800</v>
      </c>
      <c r="X10" s="44">
        <v>0</v>
      </c>
      <c r="Y10" s="5">
        <f>W10</f>
        <v>2800</v>
      </c>
      <c r="Z10" s="44">
        <v>6.7</v>
      </c>
      <c r="AB10" s="44">
        <v>4500</v>
      </c>
      <c r="AC10" s="44">
        <v>5</v>
      </c>
      <c r="AD10" s="5">
        <f t="shared" ref="AD10:AD24" si="0">AB10*AC10</f>
        <v>22500</v>
      </c>
      <c r="AE10" s="44">
        <v>6.6</v>
      </c>
    </row>
    <row r="11" spans="1:31">
      <c r="A11" s="2" t="s">
        <v>66</v>
      </c>
      <c r="B11" s="5">
        <v>10.5</v>
      </c>
      <c r="C11" s="1"/>
      <c r="D11" s="2" t="s">
        <v>66</v>
      </c>
      <c r="E11" s="5">
        <v>10.8</v>
      </c>
      <c r="F11" s="1"/>
      <c r="G11" s="2" t="s">
        <v>71</v>
      </c>
      <c r="H11" s="44">
        <v>4.5</v>
      </c>
      <c r="J11" s="2" t="s">
        <v>66</v>
      </c>
      <c r="K11" s="44">
        <v>10.8</v>
      </c>
      <c r="L11" s="1"/>
      <c r="M11" s="44">
        <v>1500</v>
      </c>
      <c r="N11" s="44">
        <v>6</v>
      </c>
      <c r="O11" s="5">
        <f t="shared" ref="O11:O24" si="1">M11*N11</f>
        <v>9000</v>
      </c>
      <c r="P11" s="12" t="s">
        <v>70</v>
      </c>
      <c r="R11" s="44">
        <v>2000</v>
      </c>
      <c r="S11" s="44">
        <v>3.7</v>
      </c>
      <c r="T11" s="5">
        <f t="shared" ref="T11:T23" si="2">R11*S11</f>
        <v>7400</v>
      </c>
      <c r="U11" s="21" t="s">
        <v>67</v>
      </c>
      <c r="W11" s="44">
        <v>400</v>
      </c>
      <c r="X11" s="44">
        <v>6</v>
      </c>
      <c r="Y11" s="5">
        <f t="shared" ref="Y11:Y24" si="3">W11*X11</f>
        <v>2400</v>
      </c>
      <c r="Z11" s="21" t="s">
        <v>70</v>
      </c>
      <c r="AB11" s="44">
        <v>450</v>
      </c>
      <c r="AC11" s="44">
        <v>7.5</v>
      </c>
      <c r="AD11" s="5">
        <f t="shared" si="0"/>
        <v>3375</v>
      </c>
      <c r="AE11" s="21" t="s">
        <v>67</v>
      </c>
    </row>
    <row r="12" spans="1:31">
      <c r="A12" s="2" t="s">
        <v>72</v>
      </c>
      <c r="B12" s="5">
        <v>4.5</v>
      </c>
      <c r="C12" s="1"/>
      <c r="D12" s="2" t="s">
        <v>72</v>
      </c>
      <c r="E12" s="5">
        <v>12</v>
      </c>
      <c r="F12" s="1"/>
      <c r="G12" s="2" t="s">
        <v>220</v>
      </c>
      <c r="H12" s="44">
        <v>20</v>
      </c>
      <c r="J12" s="2" t="s">
        <v>220</v>
      </c>
      <c r="K12" s="44">
        <v>20</v>
      </c>
      <c r="L12" s="1"/>
      <c r="M12" s="44">
        <v>3500</v>
      </c>
      <c r="N12" s="44">
        <v>5</v>
      </c>
      <c r="O12" s="5">
        <f t="shared" si="1"/>
        <v>17500</v>
      </c>
      <c r="P12" s="9">
        <f>O25/M25</f>
        <v>5.3690391459074736</v>
      </c>
      <c r="R12" s="44"/>
      <c r="S12" s="44"/>
      <c r="T12" s="5">
        <f t="shared" si="2"/>
        <v>0</v>
      </c>
      <c r="U12" s="44">
        <v>0.3</v>
      </c>
      <c r="W12" s="44">
        <v>700</v>
      </c>
      <c r="X12" s="44">
        <v>4.5</v>
      </c>
      <c r="Y12" s="5">
        <f t="shared" si="3"/>
        <v>3150</v>
      </c>
      <c r="Z12" s="44">
        <v>5.3</v>
      </c>
      <c r="AB12" s="44">
        <v>120</v>
      </c>
      <c r="AC12" s="44">
        <v>6</v>
      </c>
      <c r="AD12" s="5">
        <f t="shared" si="0"/>
        <v>720</v>
      </c>
      <c r="AE12" s="44">
        <v>0.6</v>
      </c>
    </row>
    <row r="13" spans="1:31">
      <c r="A13" s="2" t="s">
        <v>51</v>
      </c>
      <c r="B13" s="5">
        <v>40</v>
      </c>
      <c r="C13" s="1"/>
      <c r="D13" s="2" t="s">
        <v>51</v>
      </c>
      <c r="E13" s="5">
        <v>50</v>
      </c>
      <c r="F13" s="1"/>
      <c r="G13" s="2" t="s">
        <v>68</v>
      </c>
      <c r="H13" s="44">
        <v>2</v>
      </c>
      <c r="J13" s="2" t="s">
        <v>80</v>
      </c>
      <c r="K13" s="44">
        <v>14</v>
      </c>
      <c r="L13" s="1"/>
      <c r="M13" s="44">
        <v>1520</v>
      </c>
      <c r="N13" s="44">
        <v>1</v>
      </c>
      <c r="O13" s="5">
        <f t="shared" si="1"/>
        <v>1520</v>
      </c>
      <c r="P13" s="8" t="s">
        <v>67</v>
      </c>
      <c r="R13" s="44">
        <v>1000</v>
      </c>
      <c r="S13" s="44">
        <v>7.5</v>
      </c>
      <c r="T13" s="5">
        <f t="shared" si="2"/>
        <v>7500</v>
      </c>
      <c r="U13" s="21" t="s">
        <v>86</v>
      </c>
      <c r="W13" s="44"/>
      <c r="X13" s="44"/>
      <c r="Y13" s="5">
        <f t="shared" si="3"/>
        <v>0</v>
      </c>
      <c r="Z13" s="12" t="s">
        <v>71</v>
      </c>
      <c r="AB13" s="44">
        <v>650</v>
      </c>
      <c r="AC13" s="44">
        <v>3</v>
      </c>
      <c r="AD13" s="5">
        <f t="shared" si="0"/>
        <v>1950</v>
      </c>
      <c r="AE13" s="12" t="s">
        <v>70</v>
      </c>
    </row>
    <row r="14" spans="1:31">
      <c r="A14" s="12" t="s">
        <v>73</v>
      </c>
      <c r="B14" s="22">
        <f>(B13*B12)/B10*10</f>
        <v>0.89999999999999991</v>
      </c>
      <c r="C14" s="25"/>
      <c r="D14" s="12" t="s">
        <v>73</v>
      </c>
      <c r="E14" s="22">
        <f>(E13*E12)/E10</f>
        <v>0.25</v>
      </c>
      <c r="F14" s="25"/>
      <c r="G14" s="2" t="s">
        <v>80</v>
      </c>
      <c r="H14" s="44">
        <v>14</v>
      </c>
      <c r="J14" s="24" t="s">
        <v>81</v>
      </c>
      <c r="K14" s="44">
        <v>2</v>
      </c>
      <c r="L14" s="1"/>
      <c r="M14" s="44">
        <v>-2000</v>
      </c>
      <c r="N14" s="44">
        <v>2.5</v>
      </c>
      <c r="O14" s="5">
        <f t="shared" si="1"/>
        <v>-5000</v>
      </c>
      <c r="P14" s="9">
        <f>P10-P12</f>
        <v>1.9609608540925265</v>
      </c>
      <c r="R14" s="44"/>
      <c r="S14" s="44"/>
      <c r="T14" s="5">
        <f t="shared" si="2"/>
        <v>0</v>
      </c>
      <c r="U14" s="44">
        <v>9</v>
      </c>
      <c r="W14" s="44"/>
      <c r="X14" s="44"/>
      <c r="Y14" s="5">
        <f t="shared" si="3"/>
        <v>0</v>
      </c>
      <c r="Z14" s="9">
        <f>((Z12*W25)-SUM(Y11:Y24))/W10</f>
        <v>5.4</v>
      </c>
      <c r="AB14" s="44">
        <v>555</v>
      </c>
      <c r="AC14" s="44"/>
      <c r="AD14" s="5">
        <f t="shared" si="0"/>
        <v>0</v>
      </c>
      <c r="AE14" s="9">
        <f>AE10-AE12</f>
        <v>6</v>
      </c>
    </row>
    <row r="15" spans="1:31">
      <c r="A15" s="23" t="s">
        <v>70</v>
      </c>
      <c r="B15" s="22">
        <f>B11-B14</f>
        <v>9.6</v>
      </c>
      <c r="C15" s="25"/>
      <c r="D15" s="23" t="s">
        <v>70</v>
      </c>
      <c r="E15" s="22">
        <f>E11+E14</f>
        <v>11.05</v>
      </c>
      <c r="F15" s="25"/>
      <c r="G15" s="2" t="s">
        <v>81</v>
      </c>
      <c r="H15" s="44">
        <v>2</v>
      </c>
      <c r="J15" s="12" t="s">
        <v>82</v>
      </c>
      <c r="K15" s="10">
        <f>K13-K14</f>
        <v>12</v>
      </c>
      <c r="L15" s="26"/>
      <c r="M15" s="44">
        <v>-900</v>
      </c>
      <c r="N15" s="44">
        <v>0.5</v>
      </c>
      <c r="O15" s="5">
        <f t="shared" si="1"/>
        <v>-450</v>
      </c>
      <c r="P15" s="8" t="s">
        <v>73</v>
      </c>
      <c r="R15" s="44"/>
      <c r="S15" s="44"/>
      <c r="T15" s="5">
        <f t="shared" si="2"/>
        <v>0</v>
      </c>
      <c r="U15" s="12" t="s">
        <v>70</v>
      </c>
      <c r="W15" s="44"/>
      <c r="X15" s="44"/>
      <c r="Y15" s="5">
        <f t="shared" si="3"/>
        <v>0</v>
      </c>
      <c r="Z15" s="8" t="s">
        <v>66</v>
      </c>
      <c r="AB15" s="44"/>
      <c r="AC15" s="44"/>
      <c r="AD15" s="5">
        <f t="shared" si="0"/>
        <v>0</v>
      </c>
      <c r="AE15" s="8" t="s">
        <v>87</v>
      </c>
    </row>
    <row r="16" spans="1:31">
      <c r="G16" s="12" t="s">
        <v>82</v>
      </c>
      <c r="H16" s="10">
        <f>H14-H15</f>
        <v>12</v>
      </c>
      <c r="J16" s="12" t="s">
        <v>73</v>
      </c>
      <c r="K16" s="10">
        <f>(K12*K15)/K10</f>
        <v>0.12</v>
      </c>
      <c r="L16" s="26"/>
      <c r="M16" s="44">
        <v>-120</v>
      </c>
      <c r="N16" s="44">
        <v>5.5</v>
      </c>
      <c r="O16" s="5">
        <f t="shared" si="1"/>
        <v>-660</v>
      </c>
      <c r="P16" s="9">
        <f>N10-P12</f>
        <v>-1.3690391459074736</v>
      </c>
      <c r="R16" s="44"/>
      <c r="S16" s="44"/>
      <c r="T16" s="5">
        <f t="shared" si="2"/>
        <v>0</v>
      </c>
      <c r="U16" s="9">
        <f>U10-U12</f>
        <v>5</v>
      </c>
      <c r="W16" s="44"/>
      <c r="X16" s="44"/>
      <c r="Y16" s="5">
        <f t="shared" si="3"/>
        <v>0</v>
      </c>
      <c r="Z16" s="9">
        <f>Z10-Z14</f>
        <v>1.2999999999999998</v>
      </c>
      <c r="AB16" s="44"/>
      <c r="AC16" s="44"/>
      <c r="AD16" s="5">
        <f t="shared" si="0"/>
        <v>0</v>
      </c>
      <c r="AE16" s="9">
        <f>((AE14*AB25)-AD25)/AB14</f>
        <v>16.405405405405407</v>
      </c>
    </row>
    <row r="17" spans="1:31">
      <c r="A17" s="178" t="s">
        <v>186</v>
      </c>
      <c r="B17" s="179"/>
      <c r="D17" s="178" t="s">
        <v>190</v>
      </c>
      <c r="E17" s="179"/>
      <c r="G17" s="12" t="s">
        <v>73</v>
      </c>
      <c r="H17" s="10">
        <f>H12*H16/H10</f>
        <v>0.12</v>
      </c>
      <c r="J17" s="23" t="s">
        <v>67</v>
      </c>
      <c r="K17" s="10">
        <f>K11+K16</f>
        <v>10.92</v>
      </c>
      <c r="L17" s="26"/>
      <c r="M17" s="44">
        <v>120</v>
      </c>
      <c r="N17" s="44">
        <v>2.2000000000000002</v>
      </c>
      <c r="O17" s="5">
        <f t="shared" si="1"/>
        <v>264</v>
      </c>
      <c r="R17" s="44"/>
      <c r="S17" s="44"/>
      <c r="T17" s="5">
        <f t="shared" si="2"/>
        <v>0</v>
      </c>
      <c r="U17" s="12" t="s">
        <v>84</v>
      </c>
      <c r="W17" s="44"/>
      <c r="X17" s="44"/>
      <c r="Y17" s="5">
        <f t="shared" si="3"/>
        <v>0</v>
      </c>
      <c r="Z17" s="30"/>
      <c r="AB17" s="44"/>
      <c r="AC17" s="44"/>
      <c r="AD17" s="5">
        <f t="shared" si="0"/>
        <v>0</v>
      </c>
      <c r="AE17" s="30"/>
    </row>
    <row r="18" spans="1:31">
      <c r="G18" s="23" t="s">
        <v>70</v>
      </c>
      <c r="H18" s="10">
        <f>H11+H17</f>
        <v>4.62</v>
      </c>
      <c r="M18" s="44"/>
      <c r="N18" s="44"/>
      <c r="O18" s="5">
        <f t="shared" si="1"/>
        <v>0</v>
      </c>
      <c r="R18" s="44"/>
      <c r="S18" s="44"/>
      <c r="T18" s="5">
        <f t="shared" si="2"/>
        <v>0</v>
      </c>
      <c r="U18" s="9">
        <f>U10-U16</f>
        <v>0.29999999999999982</v>
      </c>
      <c r="W18" s="44"/>
      <c r="X18" s="44"/>
      <c r="Y18" s="5">
        <f t="shared" si="3"/>
        <v>0</v>
      </c>
      <c r="Z18" s="31"/>
      <c r="AB18" s="44"/>
      <c r="AC18" s="44"/>
      <c r="AD18" s="5">
        <f t="shared" si="0"/>
        <v>0</v>
      </c>
      <c r="AE18" s="31"/>
    </row>
    <row r="19" spans="1:31">
      <c r="M19" s="44"/>
      <c r="N19" s="44"/>
      <c r="O19" s="5">
        <f t="shared" si="1"/>
        <v>0</v>
      </c>
      <c r="R19" s="44"/>
      <c r="S19" s="44"/>
      <c r="T19" s="5">
        <f t="shared" si="2"/>
        <v>0</v>
      </c>
      <c r="U19" s="8" t="s">
        <v>85</v>
      </c>
      <c r="W19" s="44"/>
      <c r="X19" s="44"/>
      <c r="Y19" s="5">
        <f t="shared" si="3"/>
        <v>0</v>
      </c>
      <c r="Z19" s="30"/>
      <c r="AB19" s="44"/>
      <c r="AC19" s="44"/>
      <c r="AD19" s="5">
        <f t="shared" si="0"/>
        <v>0</v>
      </c>
      <c r="AE19" s="30"/>
    </row>
    <row r="20" spans="1:31">
      <c r="G20" s="178" t="s">
        <v>200</v>
      </c>
      <c r="H20" s="179"/>
      <c r="M20" s="44"/>
      <c r="N20" s="44"/>
      <c r="O20" s="5">
        <f t="shared" si="1"/>
        <v>0</v>
      </c>
      <c r="R20" s="44"/>
      <c r="S20" s="44"/>
      <c r="T20" s="5">
        <f t="shared" si="2"/>
        <v>0</v>
      </c>
      <c r="U20" s="10">
        <f>((U16*R25)-T25)/(U14-U16)</f>
        <v>650</v>
      </c>
      <c r="W20" s="44"/>
      <c r="X20" s="44"/>
      <c r="Y20" s="5">
        <f t="shared" si="3"/>
        <v>0</v>
      </c>
      <c r="Z20" s="30"/>
      <c r="AB20" s="44"/>
      <c r="AC20" s="44"/>
      <c r="AD20" s="5">
        <f t="shared" si="0"/>
        <v>0</v>
      </c>
      <c r="AE20" s="30"/>
    </row>
    <row r="21" spans="1:31">
      <c r="G21" s="178" t="s">
        <v>199</v>
      </c>
      <c r="H21" s="179"/>
      <c r="M21" s="44"/>
      <c r="N21" s="44"/>
      <c r="O21" s="5">
        <f t="shared" si="1"/>
        <v>0</v>
      </c>
      <c r="R21" s="44"/>
      <c r="S21" s="44"/>
      <c r="T21" s="5">
        <f t="shared" si="2"/>
        <v>0</v>
      </c>
      <c r="U21" s="5"/>
      <c r="W21" s="44"/>
      <c r="X21" s="44"/>
      <c r="Y21" s="5">
        <f t="shared" si="3"/>
        <v>0</v>
      </c>
      <c r="AB21" s="44"/>
      <c r="AC21" s="44"/>
      <c r="AD21" s="5">
        <f t="shared" si="0"/>
        <v>0</v>
      </c>
    </row>
    <row r="22" spans="1:31">
      <c r="M22" s="44"/>
      <c r="N22" s="44"/>
      <c r="O22" s="5">
        <f t="shared" si="1"/>
        <v>0</v>
      </c>
      <c r="R22" s="44"/>
      <c r="S22" s="44"/>
      <c r="T22" s="5">
        <f t="shared" si="2"/>
        <v>0</v>
      </c>
      <c r="W22" s="44"/>
      <c r="X22" s="44"/>
      <c r="Y22" s="5">
        <f t="shared" si="3"/>
        <v>0</v>
      </c>
      <c r="AB22" s="44"/>
      <c r="AC22" s="44"/>
      <c r="AD22" s="5">
        <f t="shared" si="0"/>
        <v>0</v>
      </c>
    </row>
    <row r="23" spans="1:31">
      <c r="M23" s="44"/>
      <c r="N23" s="44"/>
      <c r="O23" s="5">
        <f t="shared" si="1"/>
        <v>0</v>
      </c>
      <c r="R23" s="44"/>
      <c r="S23" s="44"/>
      <c r="T23" s="5">
        <f t="shared" si="2"/>
        <v>0</v>
      </c>
      <c r="W23" s="44"/>
      <c r="X23" s="44"/>
      <c r="Y23" s="5">
        <f t="shared" si="3"/>
        <v>0</v>
      </c>
      <c r="AB23" s="44"/>
      <c r="AC23" s="44"/>
      <c r="AD23" s="5">
        <f t="shared" si="0"/>
        <v>0</v>
      </c>
    </row>
    <row r="24" spans="1:31">
      <c r="M24" s="44"/>
      <c r="N24" s="44"/>
      <c r="O24" s="5">
        <f t="shared" si="1"/>
        <v>0</v>
      </c>
      <c r="R24" s="44"/>
      <c r="S24" s="44"/>
      <c r="T24" s="5">
        <f t="shared" ref="T24" si="4">R24*S24</f>
        <v>0</v>
      </c>
      <c r="W24" s="44"/>
      <c r="X24" s="44"/>
      <c r="Y24" s="5">
        <f t="shared" si="3"/>
        <v>0</v>
      </c>
      <c r="AB24" s="44"/>
      <c r="AC24" s="44"/>
      <c r="AD24" s="5">
        <f t="shared" si="0"/>
        <v>0</v>
      </c>
    </row>
    <row r="25" spans="1:31">
      <c r="K25" s="158"/>
      <c r="L25" s="185"/>
      <c r="M25" s="5">
        <f>SUM(M10:M24)</f>
        <v>5620</v>
      </c>
      <c r="N25" s="5"/>
      <c r="O25" s="113">
        <f>SUM(O10:O24)</f>
        <v>30174</v>
      </c>
      <c r="R25" s="5">
        <f>SUM(R10:R24)</f>
        <v>8000</v>
      </c>
      <c r="S25" s="5"/>
      <c r="T25" s="5">
        <f>SUM(T10:T24)</f>
        <v>37400</v>
      </c>
      <c r="W25" s="5">
        <f>SUM(W10:W24)</f>
        <v>3900</v>
      </c>
      <c r="X25" s="5"/>
      <c r="Y25" s="5">
        <f>SUM(Y10:Y24)</f>
        <v>8350</v>
      </c>
      <c r="AB25" s="5">
        <f>SUM(AB10:AB24)</f>
        <v>6275</v>
      </c>
      <c r="AC25" s="5"/>
      <c r="AD25" s="5">
        <f>SUM(AD10:AD24)</f>
        <v>28545</v>
      </c>
    </row>
    <row r="27" spans="1:31">
      <c r="M27" s="176" t="s">
        <v>201</v>
      </c>
      <c r="N27" s="176"/>
      <c r="O27" s="176"/>
      <c r="R27" s="176" t="s">
        <v>374</v>
      </c>
      <c r="S27" s="176"/>
      <c r="T27" s="176"/>
      <c r="W27" s="176" t="s">
        <v>377</v>
      </c>
      <c r="X27" s="176"/>
      <c r="Y27" s="176"/>
      <c r="AB27" s="176" t="s">
        <v>378</v>
      </c>
      <c r="AC27" s="176"/>
      <c r="AD27" s="176"/>
    </row>
    <row r="28" spans="1:31">
      <c r="M28" s="176" t="s">
        <v>215</v>
      </c>
      <c r="N28" s="176"/>
      <c r="O28" s="176"/>
      <c r="R28" s="176" t="s">
        <v>375</v>
      </c>
      <c r="S28" s="176"/>
      <c r="T28" s="176"/>
    </row>
    <row r="29" spans="1:31">
      <c r="M29" s="176" t="s">
        <v>223</v>
      </c>
      <c r="N29" s="176"/>
      <c r="O29" s="176"/>
      <c r="R29" s="176" t="s">
        <v>376</v>
      </c>
      <c r="S29" s="176"/>
      <c r="T29" s="176"/>
    </row>
    <row r="30" spans="1:31">
      <c r="M30" s="176" t="s">
        <v>226</v>
      </c>
      <c r="N30" s="176"/>
      <c r="O30" s="176"/>
    </row>
    <row r="31" spans="1:31">
      <c r="M31" s="176" t="s">
        <v>228</v>
      </c>
      <c r="N31" s="176"/>
      <c r="O31" s="176"/>
    </row>
    <row r="32" spans="1:31">
      <c r="M32" s="176" t="s">
        <v>229</v>
      </c>
      <c r="N32" s="176"/>
      <c r="O32" s="176"/>
    </row>
  </sheetData>
  <mergeCells count="40">
    <mergeCell ref="M28:O28"/>
    <mergeCell ref="M29:O29"/>
    <mergeCell ref="M30:O30"/>
    <mergeCell ref="R27:T27"/>
    <mergeCell ref="Q4:R4"/>
    <mergeCell ref="J4:O4"/>
    <mergeCell ref="R28:T28"/>
    <mergeCell ref="R29:T29"/>
    <mergeCell ref="M31:O31"/>
    <mergeCell ref="M32:O32"/>
    <mergeCell ref="I1:Z1"/>
    <mergeCell ref="AB8:AE8"/>
    <mergeCell ref="A8:B8"/>
    <mergeCell ref="D8:E8"/>
    <mergeCell ref="A9:B9"/>
    <mergeCell ref="D9:E9"/>
    <mergeCell ref="W8:Z8"/>
    <mergeCell ref="J8:K8"/>
    <mergeCell ref="J9:K9"/>
    <mergeCell ref="R8:U8"/>
    <mergeCell ref="G8:H8"/>
    <mergeCell ref="G9:H9"/>
    <mergeCell ref="A2:B2"/>
    <mergeCell ref="A3:B3"/>
    <mergeCell ref="J2:O2"/>
    <mergeCell ref="J3:P3"/>
    <mergeCell ref="A5:B5"/>
    <mergeCell ref="K25:L25"/>
    <mergeCell ref="M8:P8"/>
    <mergeCell ref="A17:B17"/>
    <mergeCell ref="D17:E17"/>
    <mergeCell ref="G20:H20"/>
    <mergeCell ref="G21:H21"/>
    <mergeCell ref="H3:I3"/>
    <mergeCell ref="W27:Y27"/>
    <mergeCell ref="AB27:AD27"/>
    <mergeCell ref="A4:B4"/>
    <mergeCell ref="M27:O27"/>
    <mergeCell ref="J5:O5"/>
    <mergeCell ref="J6:O6"/>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D8219-0E5D-442D-A11A-F805E077C480}">
  <dimension ref="A1:W23"/>
  <sheetViews>
    <sheetView workbookViewId="0">
      <pane ySplit="1" topLeftCell="A5" activePane="bottomLeft" state="frozen"/>
      <selection pane="bottomLeft" activeCell="M21" sqref="M21:N21"/>
    </sheetView>
  </sheetViews>
  <sheetFormatPr defaultRowHeight="14.4"/>
  <cols>
    <col min="1" max="1" width="5.88671875" customWidth="1"/>
    <col min="2" max="2" width="7.77734375" customWidth="1"/>
    <col min="3" max="3" width="2.21875" customWidth="1"/>
    <col min="4" max="4" width="7.77734375" customWidth="1"/>
    <col min="5" max="5" width="7" customWidth="1"/>
    <col min="6" max="6" width="1.77734375" customWidth="1"/>
    <col min="7" max="7" width="5" customWidth="1"/>
    <col min="8" max="8" width="8.109375" customWidth="1"/>
    <col min="9" max="9" width="2" customWidth="1"/>
    <col min="10" max="10" width="6" customWidth="1"/>
    <col min="11" max="11" width="7.44140625" customWidth="1"/>
    <col min="12" max="12" width="2.109375" customWidth="1"/>
    <col min="13" max="13" width="5.6640625" customWidth="1"/>
    <col min="14" max="14" width="7.88671875" customWidth="1"/>
    <col min="15" max="15" width="2.21875" customWidth="1"/>
    <col min="16" max="16" width="5.5546875" customWidth="1"/>
    <col min="17" max="17" width="7.44140625" customWidth="1"/>
    <col min="18" max="18" width="2.21875" customWidth="1"/>
    <col min="19" max="19" width="6.5546875" customWidth="1"/>
    <col min="20" max="20" width="7.88671875" customWidth="1"/>
    <col min="21" max="21" width="2.5546875" customWidth="1"/>
    <col min="22" max="22" width="5.88671875" customWidth="1"/>
    <col min="23" max="23" width="6.6640625" customWidth="1"/>
  </cols>
  <sheetData>
    <row r="1" spans="1:23" ht="21">
      <c r="K1" s="155" t="s">
        <v>384</v>
      </c>
      <c r="L1" s="155"/>
      <c r="M1" s="155"/>
      <c r="N1" s="155"/>
      <c r="O1" s="155"/>
      <c r="P1" s="155"/>
      <c r="Q1" s="155"/>
      <c r="R1" s="155"/>
      <c r="S1" s="155"/>
      <c r="T1" s="155"/>
      <c r="U1" s="155"/>
    </row>
    <row r="2" spans="1:23">
      <c r="A2" s="191" t="s">
        <v>92</v>
      </c>
      <c r="B2" s="191"/>
      <c r="M2" s="188" t="s">
        <v>388</v>
      </c>
      <c r="N2" s="188"/>
      <c r="O2" s="188"/>
      <c r="P2" s="188"/>
      <c r="Q2" s="188"/>
    </row>
    <row r="3" spans="1:23">
      <c r="A3" s="159" t="s">
        <v>379</v>
      </c>
      <c r="B3" s="159"/>
      <c r="C3" s="45"/>
      <c r="D3" s="45"/>
      <c r="E3" s="45"/>
      <c r="M3" s="159" t="s">
        <v>382</v>
      </c>
      <c r="N3" s="159"/>
      <c r="O3" s="159"/>
    </row>
    <row r="4" spans="1:23">
      <c r="A4" s="159" t="s">
        <v>380</v>
      </c>
      <c r="B4" s="159"/>
      <c r="C4" s="45"/>
      <c r="D4" s="45"/>
      <c r="E4" s="45"/>
      <c r="M4" s="190" t="s">
        <v>383</v>
      </c>
      <c r="N4" s="180"/>
      <c r="O4" s="181"/>
    </row>
    <row r="5" spans="1:23">
      <c r="A5" s="159" t="s">
        <v>381</v>
      </c>
      <c r="B5" s="159"/>
      <c r="C5" s="45"/>
      <c r="D5" s="45"/>
      <c r="E5" s="45"/>
      <c r="M5" s="159" t="s">
        <v>389</v>
      </c>
      <c r="N5" s="159"/>
      <c r="O5" s="159"/>
    </row>
    <row r="6" spans="1:23">
      <c r="M6" s="182" t="s">
        <v>390</v>
      </c>
      <c r="N6" s="182"/>
      <c r="O6" s="182"/>
    </row>
    <row r="7" spans="1:23">
      <c r="A7" s="189" t="s">
        <v>395</v>
      </c>
      <c r="B7" s="189"/>
      <c r="C7" s="189"/>
      <c r="D7" s="189"/>
      <c r="E7" s="189"/>
      <c r="F7" s="189"/>
      <c r="G7" s="189"/>
      <c r="H7" s="189"/>
      <c r="I7" s="189"/>
      <c r="J7" s="189"/>
      <c r="K7" s="189"/>
      <c r="M7" s="189" t="s">
        <v>388</v>
      </c>
      <c r="N7" s="189"/>
      <c r="O7" s="189"/>
      <c r="P7" s="189"/>
      <c r="Q7" s="189"/>
      <c r="R7" s="189"/>
      <c r="S7" s="189"/>
      <c r="T7" s="189"/>
      <c r="U7" s="189"/>
      <c r="V7" s="189"/>
      <c r="W7" s="189"/>
    </row>
    <row r="8" spans="1:23">
      <c r="A8" s="167" t="s">
        <v>74</v>
      </c>
      <c r="B8" s="167"/>
      <c r="C8" s="1"/>
      <c r="D8" s="167" t="s">
        <v>66</v>
      </c>
      <c r="E8" s="167"/>
      <c r="G8" s="167" t="s">
        <v>74</v>
      </c>
      <c r="H8" s="167"/>
      <c r="J8" s="167" t="s">
        <v>387</v>
      </c>
      <c r="K8" s="167"/>
      <c r="M8" s="163" t="s">
        <v>66</v>
      </c>
      <c r="N8" s="163"/>
      <c r="P8" s="163" t="s">
        <v>66</v>
      </c>
      <c r="Q8" s="163"/>
      <c r="S8" s="163" t="s">
        <v>66</v>
      </c>
      <c r="T8" s="163"/>
      <c r="V8" s="163" t="s">
        <v>66</v>
      </c>
      <c r="W8" s="163"/>
    </row>
    <row r="9" spans="1:23">
      <c r="A9" s="2" t="s">
        <v>22</v>
      </c>
      <c r="B9" s="44">
        <v>4</v>
      </c>
      <c r="C9" s="1"/>
      <c r="D9" s="2" t="s">
        <v>4</v>
      </c>
      <c r="E9" s="44">
        <v>24</v>
      </c>
      <c r="G9" s="2" t="s">
        <v>4</v>
      </c>
      <c r="H9" s="44">
        <v>75</v>
      </c>
      <c r="J9" s="2" t="s">
        <v>4</v>
      </c>
      <c r="K9" s="44">
        <v>70</v>
      </c>
      <c r="M9" s="2" t="s">
        <v>4</v>
      </c>
      <c r="N9" s="44">
        <v>32</v>
      </c>
      <c r="P9" s="2" t="s">
        <v>4</v>
      </c>
      <c r="Q9" s="44">
        <v>45</v>
      </c>
      <c r="S9" s="2" t="s">
        <v>4</v>
      </c>
      <c r="T9" s="44">
        <v>80</v>
      </c>
      <c r="V9" s="2" t="s">
        <v>4</v>
      </c>
      <c r="W9" s="44">
        <v>60</v>
      </c>
    </row>
    <row r="10" spans="1:23">
      <c r="A10" s="2" t="s">
        <v>4</v>
      </c>
      <c r="B10" s="44">
        <v>20</v>
      </c>
      <c r="C10" s="1"/>
      <c r="D10" s="2" t="s">
        <v>5</v>
      </c>
      <c r="E10" s="44">
        <v>5</v>
      </c>
      <c r="G10" s="2" t="s">
        <v>5</v>
      </c>
      <c r="H10" s="44">
        <v>12</v>
      </c>
      <c r="J10" s="2" t="s">
        <v>5</v>
      </c>
      <c r="K10" s="44">
        <v>13</v>
      </c>
      <c r="M10" s="2" t="s">
        <v>5</v>
      </c>
      <c r="N10" s="44">
        <v>8</v>
      </c>
      <c r="P10" s="2" t="s">
        <v>35</v>
      </c>
      <c r="Q10" s="44">
        <v>0.7</v>
      </c>
      <c r="S10" s="2" t="s">
        <v>5</v>
      </c>
      <c r="T10" s="44">
        <v>15</v>
      </c>
      <c r="V10" s="2" t="s">
        <v>5</v>
      </c>
      <c r="W10" s="44">
        <v>10</v>
      </c>
    </row>
    <row r="11" spans="1:23">
      <c r="A11" s="2" t="s">
        <v>5</v>
      </c>
      <c r="B11" s="44">
        <v>15</v>
      </c>
      <c r="C11" s="1"/>
      <c r="D11" s="2" t="s">
        <v>6</v>
      </c>
      <c r="E11" s="44">
        <v>5</v>
      </c>
      <c r="G11" s="2" t="s">
        <v>6</v>
      </c>
      <c r="H11" s="44">
        <v>7</v>
      </c>
      <c r="J11" s="2" t="s">
        <v>22</v>
      </c>
      <c r="K11" s="44">
        <v>6</v>
      </c>
      <c r="M11" s="2" t="s">
        <v>6</v>
      </c>
      <c r="N11" s="44">
        <v>5</v>
      </c>
      <c r="P11" s="2" t="s">
        <v>71</v>
      </c>
      <c r="Q11" s="44">
        <v>4</v>
      </c>
      <c r="S11" s="2" t="s">
        <v>6</v>
      </c>
      <c r="T11" s="44">
        <v>6.5</v>
      </c>
      <c r="V11" s="2" t="s">
        <v>6</v>
      </c>
      <c r="W11" s="44">
        <v>6</v>
      </c>
    </row>
    <row r="12" spans="1:23">
      <c r="A12" s="2" t="s">
        <v>6</v>
      </c>
      <c r="B12" s="44">
        <v>6</v>
      </c>
      <c r="C12" s="1"/>
      <c r="D12" s="2" t="s">
        <v>22</v>
      </c>
      <c r="E12" s="44">
        <v>2</v>
      </c>
      <c r="G12" s="2" t="s">
        <v>22</v>
      </c>
      <c r="H12" s="44">
        <v>6</v>
      </c>
      <c r="J12" s="2" t="s">
        <v>88</v>
      </c>
      <c r="K12" s="44">
        <v>1.0249999999999999</v>
      </c>
      <c r="M12" s="2" t="s">
        <v>22</v>
      </c>
      <c r="N12" s="44">
        <v>4</v>
      </c>
      <c r="P12" s="2" t="s">
        <v>22</v>
      </c>
      <c r="Q12" s="44">
        <v>3</v>
      </c>
      <c r="S12" s="2" t="s">
        <v>71</v>
      </c>
      <c r="T12" s="44">
        <v>5.2</v>
      </c>
      <c r="V12" s="2" t="s">
        <v>71</v>
      </c>
      <c r="W12" s="44">
        <v>5.2</v>
      </c>
    </row>
    <row r="13" spans="1:23">
      <c r="A13" s="32" t="s">
        <v>88</v>
      </c>
      <c r="B13" s="44">
        <v>1.0249999999999999</v>
      </c>
      <c r="C13" s="1"/>
      <c r="D13" s="32" t="s">
        <v>71</v>
      </c>
      <c r="E13" s="44">
        <v>1.5</v>
      </c>
      <c r="G13" s="32" t="s">
        <v>71</v>
      </c>
      <c r="H13" s="44">
        <v>1.5</v>
      </c>
      <c r="J13" s="32" t="s">
        <v>53</v>
      </c>
      <c r="K13" s="44">
        <v>50</v>
      </c>
      <c r="M13" s="2" t="s">
        <v>71</v>
      </c>
      <c r="N13" s="44">
        <v>3.7</v>
      </c>
      <c r="P13" s="32" t="s">
        <v>36</v>
      </c>
      <c r="Q13" s="44">
        <v>200</v>
      </c>
      <c r="S13" s="2" t="s">
        <v>22</v>
      </c>
      <c r="T13" s="44">
        <v>5</v>
      </c>
      <c r="V13" s="2" t="s">
        <v>22</v>
      </c>
      <c r="W13" s="44">
        <v>3</v>
      </c>
    </row>
    <row r="14" spans="1:23">
      <c r="A14" s="12" t="s">
        <v>89</v>
      </c>
      <c r="B14" s="10">
        <f>B9/2</f>
        <v>2</v>
      </c>
      <c r="C14" s="26"/>
      <c r="D14" s="12" t="s">
        <v>89</v>
      </c>
      <c r="E14" s="10">
        <f>E12/2</f>
        <v>1</v>
      </c>
      <c r="G14" s="12" t="s">
        <v>89</v>
      </c>
      <c r="H14" s="10">
        <f>H12/2</f>
        <v>3</v>
      </c>
      <c r="J14" s="12" t="s">
        <v>91</v>
      </c>
      <c r="K14" s="34">
        <f>K9*K10*K11*K12</f>
        <v>5596.4999999999991</v>
      </c>
      <c r="M14" s="12" t="s">
        <v>89</v>
      </c>
      <c r="N14" s="34">
        <f>(2*N12)/3</f>
        <v>2.6666666666666665</v>
      </c>
      <c r="P14" s="12" t="s">
        <v>89</v>
      </c>
      <c r="Q14" s="20">
        <f>(2*Q12)/3</f>
        <v>2</v>
      </c>
      <c r="S14" s="12" t="s">
        <v>89</v>
      </c>
      <c r="T14" s="37">
        <f>(2*T13)/3</f>
        <v>3.3333333333333335</v>
      </c>
      <c r="V14" s="12" t="s">
        <v>89</v>
      </c>
      <c r="W14" s="37">
        <f>W13/2</f>
        <v>1.5</v>
      </c>
    </row>
    <row r="15" spans="1:23">
      <c r="A15" s="12" t="s">
        <v>90</v>
      </c>
      <c r="B15" s="33">
        <f>(B11*B11)/(12*B9)</f>
        <v>4.6875</v>
      </c>
      <c r="C15" s="114"/>
      <c r="D15" s="12" t="s">
        <v>90</v>
      </c>
      <c r="E15" s="9">
        <f>(E10*E10)/(12*E12)</f>
        <v>1.0416666666666667</v>
      </c>
      <c r="G15" s="12" t="s">
        <v>90</v>
      </c>
      <c r="H15" s="33">
        <f>(H10*H10)/(12*H12)</f>
        <v>2</v>
      </c>
      <c r="J15" s="12" t="s">
        <v>89</v>
      </c>
      <c r="K15" s="33">
        <f>K11/2</f>
        <v>3</v>
      </c>
      <c r="M15" s="12" t="s">
        <v>93</v>
      </c>
      <c r="N15" s="33">
        <f>(N12*4)/5</f>
        <v>3.2</v>
      </c>
      <c r="P15" s="12" t="s">
        <v>5</v>
      </c>
      <c r="Q15" s="35">
        <f>Q13/(Q10*Q9)</f>
        <v>6.3492063492063497</v>
      </c>
      <c r="S15" s="12" t="s">
        <v>93</v>
      </c>
      <c r="T15" s="33">
        <f>(T13*(T10/2))/T11</f>
        <v>5.7692307692307692</v>
      </c>
      <c r="V15" s="12" t="s">
        <v>90</v>
      </c>
      <c r="W15" s="33">
        <f>(W10*W10)/(12*W13)</f>
        <v>2.7777777777777777</v>
      </c>
    </row>
    <row r="16" spans="1:23">
      <c r="A16" s="8" t="s">
        <v>74</v>
      </c>
      <c r="B16" s="33">
        <f>B14+B15</f>
        <v>6.6875</v>
      </c>
      <c r="C16" s="114"/>
      <c r="D16" s="12" t="s">
        <v>74</v>
      </c>
      <c r="E16" s="9">
        <f>E14+E15</f>
        <v>2.041666666666667</v>
      </c>
      <c r="G16" s="8" t="s">
        <v>74</v>
      </c>
      <c r="H16" s="33">
        <f>H14+H15</f>
        <v>5</v>
      </c>
      <c r="J16" s="12" t="s">
        <v>90</v>
      </c>
      <c r="K16" s="33">
        <f>(K10*K10)/(12*K11)</f>
        <v>2.3472222222222223</v>
      </c>
      <c r="M16" s="12" t="s">
        <v>5</v>
      </c>
      <c r="N16" s="33">
        <f>2*N15</f>
        <v>6.4</v>
      </c>
      <c r="P16" s="12" t="s">
        <v>90</v>
      </c>
      <c r="Q16" s="20">
        <f>(Q15*Q15)/(6*Q12)</f>
        <v>2.2395789591556792</v>
      </c>
      <c r="S16" s="12" t="s">
        <v>5</v>
      </c>
      <c r="T16" s="37">
        <f>2*T15</f>
        <v>11.538461538461538</v>
      </c>
      <c r="V16" s="12" t="s">
        <v>74</v>
      </c>
      <c r="W16" s="37">
        <f>W15+W14</f>
        <v>4.2777777777777777</v>
      </c>
    </row>
    <row r="17" spans="1:23">
      <c r="D17" s="8" t="s">
        <v>66</v>
      </c>
      <c r="E17" s="9">
        <f>E16-E13</f>
        <v>0.54166666666666696</v>
      </c>
      <c r="G17" s="115"/>
      <c r="H17" s="33"/>
      <c r="J17" s="8" t="s">
        <v>50</v>
      </c>
      <c r="K17" s="96">
        <f>K14/(4*K13)</f>
        <v>27.982499999999995</v>
      </c>
      <c r="M17" s="12" t="s">
        <v>90</v>
      </c>
      <c r="N17" s="33">
        <f>(N16*N16)/(6*N12)</f>
        <v>1.706666666666667</v>
      </c>
      <c r="P17" s="12" t="s">
        <v>74</v>
      </c>
      <c r="Q17" s="20">
        <f>Q14+Q16</f>
        <v>4.2395789591556792</v>
      </c>
      <c r="S17" s="12" t="s">
        <v>90</v>
      </c>
      <c r="T17" s="37">
        <f>(T16*T16)/(6*T13)</f>
        <v>4.4378698224852071</v>
      </c>
      <c r="V17" s="12" t="s">
        <v>66</v>
      </c>
      <c r="W17" s="33">
        <f>W16-W13</f>
        <v>1.2777777777777777</v>
      </c>
    </row>
    <row r="18" spans="1:23">
      <c r="J18" s="8" t="s">
        <v>74</v>
      </c>
      <c r="K18" s="33">
        <f>K15+K16</f>
        <v>5.3472222222222223</v>
      </c>
      <c r="M18" s="12" t="s">
        <v>74</v>
      </c>
      <c r="N18" s="33">
        <f>N14+N17</f>
        <v>4.3733333333333331</v>
      </c>
      <c r="P18" s="8" t="s">
        <v>66</v>
      </c>
      <c r="Q18" s="20">
        <f>Q17-Q11</f>
        <v>0.23957895915567917</v>
      </c>
      <c r="S18" s="12" t="s">
        <v>74</v>
      </c>
      <c r="T18" s="37">
        <f>T17+T14</f>
        <v>7.7712031558185402</v>
      </c>
      <c r="V18" s="12" t="s">
        <v>89</v>
      </c>
      <c r="W18" s="33">
        <f>(2*W13)/3</f>
        <v>2</v>
      </c>
    </row>
    <row r="19" spans="1:23">
      <c r="A19" s="178" t="s">
        <v>186</v>
      </c>
      <c r="B19" s="179"/>
      <c r="C19" s="1"/>
      <c r="D19" s="178" t="s">
        <v>190</v>
      </c>
      <c r="E19" s="179"/>
      <c r="G19" s="178" t="s">
        <v>200</v>
      </c>
      <c r="H19" s="179"/>
      <c r="M19" s="8" t="s">
        <v>66</v>
      </c>
      <c r="N19" s="9">
        <f>N18-N13</f>
        <v>0.6733333333333329</v>
      </c>
      <c r="P19" s="29"/>
      <c r="Q19" s="36"/>
      <c r="S19" s="8" t="s">
        <v>66</v>
      </c>
      <c r="T19" s="33">
        <f>T18-T12</f>
        <v>2.57120315581854</v>
      </c>
      <c r="V19" s="12" t="s">
        <v>90</v>
      </c>
      <c r="W19" s="33">
        <f>(W10*W10)/(6*W13)</f>
        <v>5.5555555555555554</v>
      </c>
    </row>
    <row r="20" spans="1:23">
      <c r="J20" s="178" t="s">
        <v>199</v>
      </c>
      <c r="K20" s="179"/>
      <c r="S20" s="29"/>
      <c r="V20" s="12" t="s">
        <v>89</v>
      </c>
      <c r="W20" s="33">
        <f>W19+W18</f>
        <v>7.5555555555555554</v>
      </c>
    </row>
    <row r="21" spans="1:23">
      <c r="M21" s="178" t="s">
        <v>215</v>
      </c>
      <c r="N21" s="179"/>
      <c r="P21" s="178" t="s">
        <v>223</v>
      </c>
      <c r="Q21" s="179"/>
      <c r="S21" s="178" t="s">
        <v>226</v>
      </c>
      <c r="T21" s="179"/>
      <c r="V21" s="8" t="s">
        <v>66</v>
      </c>
      <c r="W21" s="33">
        <f>W20-W13</f>
        <v>4.5555555555555554</v>
      </c>
    </row>
    <row r="22" spans="1:23">
      <c r="J22" s="178" t="s">
        <v>201</v>
      </c>
      <c r="K22" s="179"/>
    </row>
    <row r="23" spans="1:23">
      <c r="V23" s="178" t="s">
        <v>226</v>
      </c>
      <c r="W23" s="179"/>
    </row>
  </sheetData>
  <mergeCells count="29">
    <mergeCell ref="P21:Q21"/>
    <mergeCell ref="S21:T21"/>
    <mergeCell ref="V23:W23"/>
    <mergeCell ref="A19:B19"/>
    <mergeCell ref="D19:E19"/>
    <mergeCell ref="J22:K22"/>
    <mergeCell ref="G19:H19"/>
    <mergeCell ref="J20:K20"/>
    <mergeCell ref="M21:N21"/>
    <mergeCell ref="V8:W8"/>
    <mergeCell ref="A8:B8"/>
    <mergeCell ref="G8:H8"/>
    <mergeCell ref="J8:K8"/>
    <mergeCell ref="M8:N8"/>
    <mergeCell ref="D8:E8"/>
    <mergeCell ref="P8:Q8"/>
    <mergeCell ref="S8:T8"/>
    <mergeCell ref="A7:K7"/>
    <mergeCell ref="M7:W7"/>
    <mergeCell ref="M2:Q2"/>
    <mergeCell ref="K1:U1"/>
    <mergeCell ref="A3:B3"/>
    <mergeCell ref="A4:B4"/>
    <mergeCell ref="A5:B5"/>
    <mergeCell ref="M5:O5"/>
    <mergeCell ref="M3:O3"/>
    <mergeCell ref="M4:O4"/>
    <mergeCell ref="M6:O6"/>
    <mergeCell ref="A2:B2"/>
  </mergeCell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1BB8-835F-4632-965B-B693CB1CF70B}">
  <dimension ref="A1:T26"/>
  <sheetViews>
    <sheetView workbookViewId="0">
      <pane ySplit="1" topLeftCell="A5" activePane="bottomLeft" state="frozen"/>
      <selection pane="bottomLeft" activeCell="T19" sqref="T19"/>
    </sheetView>
  </sheetViews>
  <sheetFormatPr defaultRowHeight="14.4"/>
  <cols>
    <col min="1" max="1" width="6.77734375" customWidth="1"/>
    <col min="2" max="2" width="7.6640625" customWidth="1"/>
    <col min="3" max="3" width="2.88671875" customWidth="1"/>
    <col min="5" max="5" width="7.77734375" customWidth="1"/>
    <col min="6" max="6" width="1.6640625" customWidth="1"/>
    <col min="7" max="7" width="8.33203125" customWidth="1"/>
    <col min="8" max="8" width="7.33203125" customWidth="1"/>
    <col min="9" max="9" width="2.77734375" customWidth="1"/>
    <col min="10" max="11" width="6.77734375" customWidth="1"/>
    <col min="12" max="12" width="2.88671875" customWidth="1"/>
    <col min="13" max="13" width="6.5546875" customWidth="1"/>
    <col min="14" max="14" width="7" customWidth="1"/>
    <col min="15" max="15" width="2.44140625" customWidth="1"/>
    <col min="16" max="16" width="6.77734375" customWidth="1"/>
    <col min="17" max="17" width="6.5546875" customWidth="1"/>
    <col min="18" max="18" width="2.88671875" customWidth="1"/>
    <col min="19" max="19" width="7.88671875" customWidth="1"/>
    <col min="20" max="20" width="7.44140625" customWidth="1"/>
  </cols>
  <sheetData>
    <row r="1" spans="1:20" ht="21">
      <c r="C1" t="s">
        <v>61</v>
      </c>
      <c r="H1" s="155" t="s">
        <v>94</v>
      </c>
      <c r="I1" s="155"/>
      <c r="J1" s="155"/>
      <c r="K1" s="155"/>
      <c r="L1" s="155"/>
      <c r="M1" s="155"/>
      <c r="N1" s="155"/>
      <c r="O1" s="155"/>
      <c r="P1" s="155"/>
      <c r="Q1" s="155"/>
      <c r="R1" s="155"/>
    </row>
    <row r="3" spans="1:20">
      <c r="A3" s="157"/>
      <c r="B3" s="157"/>
      <c r="C3" s="157"/>
      <c r="D3" s="157"/>
      <c r="E3" s="157"/>
      <c r="F3" s="157"/>
      <c r="G3" s="157"/>
      <c r="H3" s="157"/>
      <c r="K3" s="157" t="s">
        <v>392</v>
      </c>
      <c r="L3" s="157"/>
      <c r="M3" s="157"/>
      <c r="N3" s="157"/>
      <c r="O3" s="157"/>
      <c r="P3" s="157"/>
    </row>
    <row r="4" spans="1:20">
      <c r="A4" s="157" t="s">
        <v>391</v>
      </c>
      <c r="B4" s="157"/>
      <c r="C4" s="157"/>
      <c r="D4" s="157"/>
      <c r="K4" s="158" t="s">
        <v>393</v>
      </c>
      <c r="L4" s="158"/>
      <c r="M4" s="158"/>
      <c r="N4" s="158"/>
      <c r="O4" s="158"/>
      <c r="P4" s="158"/>
      <c r="Q4" s="158"/>
      <c r="R4" s="158"/>
      <c r="S4" s="158"/>
    </row>
    <row r="5" spans="1:20">
      <c r="A5" s="157" t="s">
        <v>96</v>
      </c>
      <c r="B5" s="157"/>
      <c r="C5" s="157"/>
      <c r="D5" s="157"/>
      <c r="E5" s="157"/>
      <c r="F5" s="157"/>
      <c r="G5" s="157"/>
      <c r="H5" s="157"/>
      <c r="K5" s="157" t="s">
        <v>394</v>
      </c>
      <c r="L5" s="157"/>
      <c r="M5" s="157"/>
      <c r="N5" s="157"/>
      <c r="O5" s="157"/>
      <c r="P5" s="157"/>
      <c r="Q5" s="157"/>
      <c r="R5" s="157"/>
      <c r="S5" s="157"/>
    </row>
    <row r="9" spans="1:20">
      <c r="A9" s="167" t="s">
        <v>97</v>
      </c>
      <c r="B9" s="167"/>
      <c r="D9" s="167" t="s">
        <v>97</v>
      </c>
      <c r="E9" s="167"/>
      <c r="G9" s="167" t="s">
        <v>97</v>
      </c>
      <c r="H9" s="167"/>
      <c r="J9" s="167" t="s">
        <v>66</v>
      </c>
      <c r="K9" s="167"/>
      <c r="M9" s="167" t="s">
        <v>74</v>
      </c>
      <c r="N9" s="167"/>
      <c r="P9" s="167" t="s">
        <v>74</v>
      </c>
      <c r="Q9" s="167"/>
      <c r="S9" s="167" t="s">
        <v>97</v>
      </c>
      <c r="T9" s="167"/>
    </row>
    <row r="10" spans="1:20">
      <c r="A10" s="2" t="s">
        <v>75</v>
      </c>
      <c r="B10" s="44">
        <v>4000</v>
      </c>
      <c r="D10" s="2" t="s">
        <v>75</v>
      </c>
      <c r="E10" s="44">
        <v>100000</v>
      </c>
      <c r="G10" s="2" t="s">
        <v>4</v>
      </c>
      <c r="H10" s="44">
        <v>65</v>
      </c>
      <c r="J10" s="2" t="s">
        <v>75</v>
      </c>
      <c r="K10" s="44">
        <v>12000</v>
      </c>
      <c r="M10" s="2" t="s">
        <v>75</v>
      </c>
      <c r="N10" s="44">
        <v>12000</v>
      </c>
      <c r="P10" s="2" t="s">
        <v>75</v>
      </c>
      <c r="Q10" s="44">
        <v>10000</v>
      </c>
      <c r="S10" s="2" t="s">
        <v>75</v>
      </c>
      <c r="T10" s="44">
        <v>10000</v>
      </c>
    </row>
    <row r="11" spans="1:20">
      <c r="A11" s="2" t="s">
        <v>71</v>
      </c>
      <c r="B11" s="44">
        <v>5.5</v>
      </c>
      <c r="D11" s="2" t="s">
        <v>66</v>
      </c>
      <c r="E11" s="44">
        <v>0.5</v>
      </c>
      <c r="G11" s="2" t="s">
        <v>5</v>
      </c>
      <c r="H11" s="44">
        <v>12</v>
      </c>
      <c r="J11" s="2" t="s">
        <v>95</v>
      </c>
      <c r="K11" s="44">
        <v>6.5</v>
      </c>
      <c r="M11" s="2" t="s">
        <v>95</v>
      </c>
      <c r="N11" s="44">
        <v>5.25</v>
      </c>
      <c r="P11" s="2" t="s">
        <v>95</v>
      </c>
      <c r="Q11" s="44">
        <v>9</v>
      </c>
      <c r="S11" s="2" t="s">
        <v>71</v>
      </c>
      <c r="T11" s="44">
        <v>5.5</v>
      </c>
    </row>
    <row r="12" spans="1:20">
      <c r="A12" s="2" t="s">
        <v>74</v>
      </c>
      <c r="B12" s="44">
        <v>6</v>
      </c>
      <c r="D12" s="2" t="s">
        <v>95</v>
      </c>
      <c r="E12" s="44">
        <v>7.75</v>
      </c>
      <c r="G12" s="2" t="s">
        <v>6</v>
      </c>
      <c r="H12" s="44">
        <v>8</v>
      </c>
      <c r="J12" s="42" t="s">
        <v>98</v>
      </c>
      <c r="K12" s="44">
        <v>600</v>
      </c>
      <c r="M12" s="42" t="s">
        <v>98</v>
      </c>
      <c r="N12" s="44">
        <v>300</v>
      </c>
      <c r="P12" s="42" t="s">
        <v>104</v>
      </c>
      <c r="Q12" s="44">
        <v>0.2</v>
      </c>
      <c r="S12" s="2" t="s">
        <v>89</v>
      </c>
      <c r="T12" s="44">
        <v>2.8</v>
      </c>
    </row>
    <row r="13" spans="1:20">
      <c r="A13" s="2" t="s">
        <v>95</v>
      </c>
      <c r="B13" s="44">
        <v>5</v>
      </c>
      <c r="C13" s="39"/>
      <c r="D13" s="8" t="s">
        <v>98</v>
      </c>
      <c r="E13" s="34">
        <f>(E10*E11)*SIN(RADIANS(E12))</f>
        <v>6742.5465136861494</v>
      </c>
      <c r="G13" s="2" t="s">
        <v>22</v>
      </c>
      <c r="H13" s="44">
        <v>4</v>
      </c>
      <c r="J13" s="8" t="s">
        <v>66</v>
      </c>
      <c r="K13" s="41">
        <f>K12/(K10*SIN(RADIANS(K11)))</f>
        <v>0.44168357359987848</v>
      </c>
      <c r="M13" s="2" t="s">
        <v>71</v>
      </c>
      <c r="N13" s="44">
        <v>7.5</v>
      </c>
      <c r="P13" s="42" t="s">
        <v>74</v>
      </c>
      <c r="Q13" s="44">
        <v>6.7</v>
      </c>
      <c r="S13" s="2" t="s">
        <v>90</v>
      </c>
      <c r="T13" s="44">
        <v>3</v>
      </c>
    </row>
    <row r="14" spans="1:20">
      <c r="A14" s="12" t="s">
        <v>66</v>
      </c>
      <c r="B14" s="10">
        <f>B12-B11</f>
        <v>0.5</v>
      </c>
      <c r="G14" s="2" t="s">
        <v>71</v>
      </c>
      <c r="H14" s="44">
        <v>4</v>
      </c>
      <c r="M14" s="12" t="s">
        <v>66</v>
      </c>
      <c r="N14" s="41">
        <f>N12/(N10*SIN(RADIANS(N11)))</f>
        <v>0.27321921038320574</v>
      </c>
      <c r="P14" s="12" t="s">
        <v>98</v>
      </c>
      <c r="Q14" s="10">
        <f>Q10*Q12</f>
        <v>2000</v>
      </c>
      <c r="S14" s="2" t="s">
        <v>99</v>
      </c>
      <c r="T14" s="44">
        <v>5</v>
      </c>
    </row>
    <row r="15" spans="1:20">
      <c r="A15" s="8" t="s">
        <v>98</v>
      </c>
      <c r="B15" s="34">
        <f>(B10*B13)*SIN(RADIANS(B13))</f>
        <v>1743.1148549531633</v>
      </c>
      <c r="G15" s="2" t="s">
        <v>88</v>
      </c>
      <c r="H15" s="44">
        <v>1.0249999999999999</v>
      </c>
      <c r="M15" s="8" t="s">
        <v>74</v>
      </c>
      <c r="N15" s="41">
        <f>N13+N14</f>
        <v>7.7732192103832061</v>
      </c>
      <c r="P15" s="12" t="s">
        <v>66</v>
      </c>
      <c r="Q15" s="9">
        <f>Q14/(Q10*SIN(RADIANS(Q11)))</f>
        <v>1.2784906442999324</v>
      </c>
      <c r="S15" s="2" t="s">
        <v>100</v>
      </c>
      <c r="T15" s="44">
        <v>25</v>
      </c>
    </row>
    <row r="16" spans="1:20">
      <c r="D16" s="172"/>
      <c r="E16" s="173"/>
      <c r="G16" s="2" t="s">
        <v>99</v>
      </c>
      <c r="H16" s="44">
        <v>5</v>
      </c>
      <c r="J16" s="178" t="s">
        <v>199</v>
      </c>
      <c r="K16" s="179"/>
      <c r="P16" s="8" t="s">
        <v>71</v>
      </c>
      <c r="Q16" s="9">
        <f>Q13-Q15</f>
        <v>5.421509355700068</v>
      </c>
      <c r="S16" s="12" t="s">
        <v>74</v>
      </c>
      <c r="T16" s="10">
        <f>T12+T13</f>
        <v>5.8</v>
      </c>
    </row>
    <row r="17" spans="1:20">
      <c r="A17" s="178" t="s">
        <v>186</v>
      </c>
      <c r="B17" s="179"/>
      <c r="D17" s="178" t="s">
        <v>190</v>
      </c>
      <c r="E17" s="179"/>
      <c r="G17" s="2" t="s">
        <v>100</v>
      </c>
      <c r="H17" s="44">
        <v>25</v>
      </c>
      <c r="M17" s="178" t="s">
        <v>201</v>
      </c>
      <c r="N17" s="179"/>
      <c r="S17" s="12" t="s">
        <v>66</v>
      </c>
      <c r="T17" s="10">
        <f>T16-T11</f>
        <v>0.29999999999999982</v>
      </c>
    </row>
    <row r="18" spans="1:20">
      <c r="G18" s="12" t="s">
        <v>101</v>
      </c>
      <c r="H18" s="40">
        <f>H10*H11*H13*H15</f>
        <v>3197.9999999999995</v>
      </c>
      <c r="P18" s="178" t="s">
        <v>215</v>
      </c>
      <c r="Q18" s="179"/>
      <c r="S18" s="43" t="s">
        <v>102</v>
      </c>
      <c r="T18" s="9">
        <f>T10*T17*SIN(RADIANS(T14))</f>
        <v>261.46722824297433</v>
      </c>
    </row>
    <row r="19" spans="1:20">
      <c r="G19" s="12" t="s">
        <v>89</v>
      </c>
      <c r="H19" s="33">
        <f>H13/2</f>
        <v>2</v>
      </c>
      <c r="S19" s="43" t="s">
        <v>103</v>
      </c>
      <c r="T19" s="9">
        <f>(T10)*(T17+0.5*T13*TAN(RADIANS(T15))*TAN(RADIANS(T15)))*SIN(RADIANS(T15))</f>
        <v>2646.2844608816363</v>
      </c>
    </row>
    <row r="20" spans="1:20">
      <c r="G20" s="12" t="s">
        <v>90</v>
      </c>
      <c r="H20" s="33">
        <f>(H11*H11)/(12*H13)</f>
        <v>3</v>
      </c>
    </row>
    <row r="21" spans="1:20">
      <c r="G21" s="12" t="s">
        <v>74</v>
      </c>
      <c r="H21" s="33">
        <f>H20+H19</f>
        <v>5</v>
      </c>
      <c r="S21" s="178" t="s">
        <v>223</v>
      </c>
      <c r="T21" s="179"/>
    </row>
    <row r="22" spans="1:20">
      <c r="G22" s="12" t="s">
        <v>66</v>
      </c>
      <c r="H22" s="33">
        <f>H21-H14</f>
        <v>1</v>
      </c>
    </row>
    <row r="23" spans="1:20">
      <c r="G23" s="43" t="s">
        <v>102</v>
      </c>
      <c r="H23" s="9">
        <f>(H18*H22)*SIN(RADIANS(H16))</f>
        <v>278.72406530701079</v>
      </c>
      <c r="R23" s="38"/>
    </row>
    <row r="24" spans="1:20">
      <c r="G24" s="43" t="s">
        <v>103</v>
      </c>
      <c r="H24" s="9">
        <f>(H19*H23)*SIN(RADIANS(H17))</f>
        <v>235.58775997070018</v>
      </c>
    </row>
    <row r="26" spans="1:20">
      <c r="G26" s="178" t="s">
        <v>200</v>
      </c>
      <c r="H26" s="179"/>
    </row>
  </sheetData>
  <mergeCells count="22">
    <mergeCell ref="S21:T21"/>
    <mergeCell ref="A4:D4"/>
    <mergeCell ref="K3:P3"/>
    <mergeCell ref="K5:S5"/>
    <mergeCell ref="K4:S4"/>
    <mergeCell ref="A17:B17"/>
    <mergeCell ref="D16:E16"/>
    <mergeCell ref="S9:T9"/>
    <mergeCell ref="D17:E17"/>
    <mergeCell ref="G26:H26"/>
    <mergeCell ref="J16:K16"/>
    <mergeCell ref="M17:N17"/>
    <mergeCell ref="H1:R1"/>
    <mergeCell ref="P9:Q9"/>
    <mergeCell ref="A5:H5"/>
    <mergeCell ref="A3:H3"/>
    <mergeCell ref="A9:B9"/>
    <mergeCell ref="D9:E9"/>
    <mergeCell ref="G9:H9"/>
    <mergeCell ref="J9:K9"/>
    <mergeCell ref="M9:N9"/>
    <mergeCell ref="P18:Q18"/>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72B2-E294-435D-83EB-41DE8DA8E219}">
  <dimension ref="A1:R26"/>
  <sheetViews>
    <sheetView workbookViewId="0">
      <pane ySplit="1" topLeftCell="A2" activePane="bottomLeft" state="frozen"/>
      <selection pane="bottomLeft" activeCell="A12" sqref="A12"/>
    </sheetView>
  </sheetViews>
  <sheetFormatPr defaultRowHeight="14.4"/>
  <cols>
    <col min="1" max="1" width="5.5546875" customWidth="1"/>
    <col min="3" max="3" width="2.33203125" customWidth="1"/>
    <col min="5" max="5" width="8.33203125" customWidth="1"/>
    <col min="6" max="6" width="2.88671875" customWidth="1"/>
    <col min="7" max="8" width="8.33203125" customWidth="1"/>
    <col min="9" max="9" width="4.109375" customWidth="1"/>
    <col min="10" max="10" width="6.44140625" customWidth="1"/>
    <col min="12" max="12" width="3.6640625" customWidth="1"/>
    <col min="13" max="13" width="5.33203125" customWidth="1"/>
    <col min="14" max="14" width="9.21875" customWidth="1"/>
    <col min="15" max="15" width="2.109375" customWidth="1"/>
    <col min="16" max="16" width="7.5546875" customWidth="1"/>
  </cols>
  <sheetData>
    <row r="1" spans="1:18" ht="25.2" customHeight="1">
      <c r="J1" s="155" t="s">
        <v>105</v>
      </c>
      <c r="K1" s="155"/>
      <c r="L1" s="155"/>
      <c r="M1" s="155"/>
      <c r="N1" s="155"/>
      <c r="O1" s="155"/>
      <c r="P1" s="155"/>
      <c r="Q1" s="155"/>
      <c r="R1" s="155"/>
    </row>
    <row r="3" spans="1:18">
      <c r="A3" s="159" t="s">
        <v>396</v>
      </c>
      <c r="B3" s="159"/>
      <c r="C3" s="159"/>
      <c r="D3" s="159"/>
      <c r="E3" s="159"/>
      <c r="F3" s="159"/>
      <c r="G3" s="159"/>
      <c r="H3" s="159"/>
      <c r="I3" s="159"/>
      <c r="J3" s="159"/>
      <c r="N3" s="192" t="s">
        <v>400</v>
      </c>
      <c r="O3" s="192"/>
      <c r="P3" s="192"/>
    </row>
    <row r="6" spans="1:18">
      <c r="A6" s="167" t="s">
        <v>106</v>
      </c>
      <c r="B6" s="167"/>
      <c r="D6" s="167" t="s">
        <v>112</v>
      </c>
      <c r="E6" s="167"/>
      <c r="F6" s="1"/>
      <c r="G6" s="167" t="s">
        <v>112</v>
      </c>
      <c r="H6" s="167"/>
      <c r="J6" s="167" t="s">
        <v>398</v>
      </c>
      <c r="K6" s="167"/>
      <c r="M6" s="167" t="s">
        <v>66</v>
      </c>
      <c r="N6" s="167"/>
      <c r="P6" s="167" t="s">
        <v>103</v>
      </c>
      <c r="Q6" s="167"/>
    </row>
    <row r="7" spans="1:18">
      <c r="A7" s="2" t="s">
        <v>75</v>
      </c>
      <c r="B7" s="44">
        <v>6000</v>
      </c>
      <c r="D7" s="2" t="s">
        <v>75</v>
      </c>
      <c r="E7" s="44">
        <v>8153.75</v>
      </c>
      <c r="F7" s="1"/>
      <c r="G7" s="2" t="s">
        <v>75</v>
      </c>
      <c r="H7" s="44">
        <v>8000</v>
      </c>
      <c r="J7" s="2" t="s">
        <v>75</v>
      </c>
      <c r="K7" s="44">
        <v>7000</v>
      </c>
      <c r="M7" s="2" t="s">
        <v>75</v>
      </c>
      <c r="N7" s="44">
        <v>20000</v>
      </c>
      <c r="P7" s="2" t="s">
        <v>75</v>
      </c>
      <c r="Q7" s="44">
        <v>6000</v>
      </c>
    </row>
    <row r="8" spans="1:18">
      <c r="A8" s="2" t="s">
        <v>4</v>
      </c>
      <c r="B8" s="44">
        <v>20</v>
      </c>
      <c r="D8" s="2" t="s">
        <v>74</v>
      </c>
      <c r="E8" s="44">
        <v>8</v>
      </c>
      <c r="F8" s="1"/>
      <c r="G8" s="2" t="s">
        <v>74</v>
      </c>
      <c r="H8" s="44">
        <v>5.5</v>
      </c>
      <c r="J8" s="2" t="s">
        <v>74</v>
      </c>
      <c r="K8" s="44">
        <v>6.4</v>
      </c>
      <c r="M8" s="2" t="s">
        <v>71</v>
      </c>
      <c r="N8" s="44">
        <v>8.1999999999999993</v>
      </c>
      <c r="P8" s="2" t="s">
        <v>71</v>
      </c>
      <c r="Q8" s="44">
        <v>4</v>
      </c>
    </row>
    <row r="9" spans="1:18">
      <c r="A9" s="2" t="s">
        <v>5</v>
      </c>
      <c r="B9" s="44">
        <v>12</v>
      </c>
      <c r="D9" s="2" t="s">
        <v>71</v>
      </c>
      <c r="E9" s="44">
        <v>7.5</v>
      </c>
      <c r="F9" s="1"/>
      <c r="G9" s="2" t="s">
        <v>71</v>
      </c>
      <c r="H9" s="44">
        <v>3.75</v>
      </c>
      <c r="J9" s="2" t="s">
        <v>71</v>
      </c>
      <c r="K9" s="44">
        <v>5</v>
      </c>
      <c r="M9" s="2" t="s">
        <v>74</v>
      </c>
      <c r="N9" s="44">
        <v>8.6999999999999993</v>
      </c>
      <c r="P9" s="2" t="s">
        <v>74</v>
      </c>
      <c r="Q9" s="44">
        <v>4.5</v>
      </c>
    </row>
    <row r="10" spans="1:18">
      <c r="A10" s="2" t="s">
        <v>6</v>
      </c>
      <c r="B10" s="44">
        <v>2</v>
      </c>
      <c r="D10" s="2" t="s">
        <v>4</v>
      </c>
      <c r="E10" s="44">
        <v>15</v>
      </c>
      <c r="F10" s="1"/>
      <c r="G10" s="2" t="s">
        <v>4</v>
      </c>
      <c r="H10" s="44">
        <v>16</v>
      </c>
      <c r="J10" s="2" t="s">
        <v>4</v>
      </c>
      <c r="K10" s="44">
        <v>20</v>
      </c>
      <c r="M10" s="2" t="s">
        <v>41</v>
      </c>
      <c r="N10" s="44">
        <v>1.0249999999999999</v>
      </c>
      <c r="P10" s="2" t="s">
        <v>41</v>
      </c>
      <c r="Q10" s="44">
        <v>1</v>
      </c>
    </row>
    <row r="11" spans="1:18">
      <c r="A11" s="2" t="s">
        <v>41</v>
      </c>
      <c r="B11" s="44">
        <v>1.0249999999999999</v>
      </c>
      <c r="D11" s="2" t="s">
        <v>5</v>
      </c>
      <c r="E11" s="44">
        <v>10</v>
      </c>
      <c r="F11" s="1"/>
      <c r="G11" s="2" t="s">
        <v>5</v>
      </c>
      <c r="H11" s="44">
        <v>16</v>
      </c>
      <c r="J11" s="2" t="s">
        <v>5</v>
      </c>
      <c r="K11" s="44">
        <v>12</v>
      </c>
      <c r="M11" s="2" t="s">
        <v>42</v>
      </c>
      <c r="N11" s="44">
        <v>1.0249999999999999</v>
      </c>
      <c r="P11" s="2" t="s">
        <v>42</v>
      </c>
      <c r="Q11" s="44">
        <v>1.0249999999999999</v>
      </c>
    </row>
    <row r="12" spans="1:18">
      <c r="A12" s="2" t="s">
        <v>42</v>
      </c>
      <c r="B12" s="44">
        <v>0.82499999999999996</v>
      </c>
      <c r="D12" s="32" t="s">
        <v>6</v>
      </c>
      <c r="E12" s="44">
        <v>2</v>
      </c>
      <c r="F12" s="1"/>
      <c r="G12" s="32" t="s">
        <v>6</v>
      </c>
      <c r="H12" s="44">
        <v>1</v>
      </c>
      <c r="J12" s="32" t="s">
        <v>6</v>
      </c>
      <c r="K12" s="44">
        <v>4</v>
      </c>
      <c r="M12" s="2" t="s">
        <v>4</v>
      </c>
      <c r="N12" s="44">
        <v>30</v>
      </c>
      <c r="P12" s="2" t="s">
        <v>4</v>
      </c>
      <c r="Q12" s="44">
        <v>20</v>
      </c>
    </row>
    <row r="13" spans="1:18">
      <c r="A13" s="2" t="s">
        <v>107</v>
      </c>
      <c r="B13" s="44">
        <v>2</v>
      </c>
      <c r="D13" s="2" t="s">
        <v>41</v>
      </c>
      <c r="E13" s="44">
        <v>1.0249999999999999</v>
      </c>
      <c r="F13" s="1"/>
      <c r="G13" s="2" t="s">
        <v>41</v>
      </c>
      <c r="H13" s="44">
        <v>1</v>
      </c>
      <c r="J13" s="2" t="s">
        <v>41</v>
      </c>
      <c r="K13" s="44">
        <v>1.0149999999999999</v>
      </c>
      <c r="M13" s="2" t="s">
        <v>5</v>
      </c>
      <c r="N13" s="44">
        <v>10</v>
      </c>
      <c r="P13" s="2" t="s">
        <v>5</v>
      </c>
      <c r="Q13" s="44">
        <v>10</v>
      </c>
    </row>
    <row r="14" spans="1:18">
      <c r="A14" s="12" t="s">
        <v>9</v>
      </c>
      <c r="B14" s="9">
        <f>B7/B11</f>
        <v>5853.6585365853662</v>
      </c>
      <c r="D14" s="2" t="s">
        <v>42</v>
      </c>
      <c r="E14" s="44">
        <v>1.0249999999999999</v>
      </c>
      <c r="F14" s="1"/>
      <c r="G14" s="2" t="s">
        <v>42</v>
      </c>
      <c r="H14" s="44">
        <v>1.0249999999999999</v>
      </c>
      <c r="J14" s="2" t="s">
        <v>42</v>
      </c>
      <c r="K14" s="44">
        <v>1.0149999999999999</v>
      </c>
      <c r="M14" s="2" t="s">
        <v>109</v>
      </c>
      <c r="N14" s="44">
        <v>1</v>
      </c>
      <c r="P14" s="2" t="s">
        <v>109</v>
      </c>
      <c r="Q14" s="44">
        <v>1</v>
      </c>
    </row>
    <row r="15" spans="1:18">
      <c r="A15" s="43" t="s">
        <v>108</v>
      </c>
      <c r="B15" s="41">
        <f>(((B9*B9*B9)*B8)*B12)/(12*B14*B11*(B13*B13))</f>
        <v>9.9000000000000019E-2</v>
      </c>
      <c r="D15" s="2" t="s">
        <v>109</v>
      </c>
      <c r="E15" s="44">
        <v>1</v>
      </c>
      <c r="F15" s="1"/>
      <c r="G15" s="2" t="s">
        <v>109</v>
      </c>
      <c r="H15" s="44">
        <v>2</v>
      </c>
      <c r="J15" s="2" t="s">
        <v>109</v>
      </c>
      <c r="K15" s="44">
        <v>1</v>
      </c>
      <c r="M15" s="12" t="s">
        <v>114</v>
      </c>
      <c r="N15" s="9">
        <f>N7/N10</f>
        <v>19512.195121951223</v>
      </c>
      <c r="P15" s="2" t="s">
        <v>99</v>
      </c>
      <c r="Q15" s="44">
        <v>5</v>
      </c>
    </row>
    <row r="16" spans="1:18">
      <c r="D16" s="2" t="s">
        <v>110</v>
      </c>
      <c r="E16" s="44">
        <f>E12/2</f>
        <v>1</v>
      </c>
      <c r="F16" s="1"/>
      <c r="G16" s="2" t="s">
        <v>110</v>
      </c>
      <c r="H16" s="44">
        <f>H12/2</f>
        <v>0.5</v>
      </c>
      <c r="J16" s="2" t="s">
        <v>110</v>
      </c>
      <c r="K16" s="44">
        <f>K12/2</f>
        <v>2</v>
      </c>
      <c r="M16" s="12" t="s">
        <v>66</v>
      </c>
      <c r="N16" s="9">
        <f>N9-N8</f>
        <v>0.5</v>
      </c>
      <c r="P16" s="12" t="s">
        <v>114</v>
      </c>
      <c r="Q16" s="9">
        <f>Q7/Q11</f>
        <v>5853.6585365853662</v>
      </c>
    </row>
    <row r="17" spans="1:17">
      <c r="A17" s="178" t="s">
        <v>385</v>
      </c>
      <c r="B17" s="179"/>
      <c r="D17" s="12" t="s">
        <v>66</v>
      </c>
      <c r="E17" s="10">
        <f>E8-E9</f>
        <v>0.5</v>
      </c>
      <c r="F17" s="26"/>
      <c r="G17" s="12" t="s">
        <v>66</v>
      </c>
      <c r="H17" s="10">
        <f>H8-H9</f>
        <v>1.75</v>
      </c>
      <c r="J17" s="12" t="s">
        <v>66</v>
      </c>
      <c r="K17" s="10">
        <f>K8-K9</f>
        <v>1.4000000000000004</v>
      </c>
      <c r="M17" s="12" t="s">
        <v>113</v>
      </c>
      <c r="N17" s="22">
        <f>(N12*N13*N13*N13*N10)/(12*N15*N10*N14*N14)</f>
        <v>0.12812499999999999</v>
      </c>
      <c r="P17" s="12" t="s">
        <v>113</v>
      </c>
      <c r="Q17" s="22">
        <f>(Q12*Q13*Q13*Q13*Q10)/(12*Q16*Q10*Q14*Q14)</f>
        <v>0.28472222222222221</v>
      </c>
    </row>
    <row r="18" spans="1:17">
      <c r="A18" s="178" t="s">
        <v>187</v>
      </c>
      <c r="B18" s="179"/>
      <c r="D18" s="12" t="s">
        <v>60</v>
      </c>
      <c r="E18" s="10">
        <f>E10*E11*(E12/2)</f>
        <v>150</v>
      </c>
      <c r="F18" s="26"/>
      <c r="G18" s="12" t="s">
        <v>114</v>
      </c>
      <c r="H18" s="10">
        <f>H10*H11*(H12/2)</f>
        <v>128</v>
      </c>
      <c r="J18" s="12" t="s">
        <v>60</v>
      </c>
      <c r="K18" s="10">
        <f>K10*K11*(K12/2)</f>
        <v>480</v>
      </c>
      <c r="M18" s="43" t="s">
        <v>66</v>
      </c>
      <c r="N18" s="22">
        <f>N16-N17</f>
        <v>0.37187500000000001</v>
      </c>
      <c r="P18" s="12" t="s">
        <v>66</v>
      </c>
      <c r="Q18" s="9">
        <f>Q9-Q8</f>
        <v>0.5</v>
      </c>
    </row>
    <row r="19" spans="1:17">
      <c r="A19" s="178" t="s">
        <v>188</v>
      </c>
      <c r="B19" s="179"/>
      <c r="D19" s="12" t="s">
        <v>43</v>
      </c>
      <c r="E19" s="10">
        <f>E18*E13</f>
        <v>153.75</v>
      </c>
      <c r="F19" s="26"/>
      <c r="G19" s="12" t="s">
        <v>399</v>
      </c>
      <c r="H19" s="10">
        <f>H18*H14</f>
        <v>131.19999999999999</v>
      </c>
      <c r="J19" s="12" t="s">
        <v>399</v>
      </c>
      <c r="K19" s="10">
        <f>K18*K13</f>
        <v>487.19999999999993</v>
      </c>
      <c r="P19" s="12" t="s">
        <v>115</v>
      </c>
      <c r="Q19" s="22">
        <f>Q18-Q17</f>
        <v>0.21527777777777779</v>
      </c>
    </row>
    <row r="20" spans="1:17">
      <c r="D20" s="12" t="s">
        <v>72</v>
      </c>
      <c r="E20" s="10">
        <f>E9-(E16+E17)</f>
        <v>6</v>
      </c>
      <c r="F20" s="26"/>
      <c r="G20" s="12" t="s">
        <v>72</v>
      </c>
      <c r="H20" s="10">
        <f>H9-(H16+(H16/2))</f>
        <v>3</v>
      </c>
      <c r="J20" s="12" t="s">
        <v>72</v>
      </c>
      <c r="K20" s="10">
        <f>K9-K16/2</f>
        <v>4</v>
      </c>
      <c r="M20" s="178" t="s">
        <v>223</v>
      </c>
      <c r="N20" s="179"/>
      <c r="P20" s="43" t="s">
        <v>103</v>
      </c>
      <c r="Q20" s="46">
        <f>(Q7*Q19)*SIN(RADIANS(Q15))</f>
        <v>112.57616771572513</v>
      </c>
    </row>
    <row r="21" spans="1:17">
      <c r="D21" s="12" t="s">
        <v>73</v>
      </c>
      <c r="E21" s="22">
        <f>(E19*E20)/(E7-E19)</f>
        <v>0.1153125</v>
      </c>
      <c r="F21" s="25"/>
      <c r="G21" s="12" t="s">
        <v>73</v>
      </c>
      <c r="H21" s="22">
        <f>(H19*H20)/(H7-H19)</f>
        <v>5.0020333468889788E-2</v>
      </c>
      <c r="J21" s="12" t="s">
        <v>73</v>
      </c>
      <c r="K21" s="22">
        <f>(K19*K20)/(K7+K19)</f>
        <v>0.26028421839940163</v>
      </c>
    </row>
    <row r="22" spans="1:17">
      <c r="D22" s="12" t="s">
        <v>9</v>
      </c>
      <c r="E22" s="9">
        <f>E7/E14</f>
        <v>7954.8780487804888</v>
      </c>
      <c r="F22" s="92"/>
      <c r="G22" s="12" t="s">
        <v>9</v>
      </c>
      <c r="H22" s="9">
        <f>H7/H14</f>
        <v>7804.8780487804888</v>
      </c>
      <c r="J22" s="12" t="s">
        <v>9</v>
      </c>
      <c r="K22" s="9">
        <f>K7/K14</f>
        <v>6896.5517241379321</v>
      </c>
      <c r="P22" s="178" t="s">
        <v>226</v>
      </c>
      <c r="Q22" s="179"/>
    </row>
    <row r="23" spans="1:17">
      <c r="D23" s="12" t="s">
        <v>111</v>
      </c>
      <c r="E23" s="41">
        <f>(E10*E11*E11*E11*E13)/((12*E22)*E14*E15*E15)</f>
        <v>0.15713628698451632</v>
      </c>
      <c r="F23" s="117"/>
      <c r="G23" s="12" t="s">
        <v>111</v>
      </c>
      <c r="H23" s="41">
        <f>(H10*H11*H11*H11*H13)/((12*H22)*H14*H15*H15)</f>
        <v>0.17066666666666666</v>
      </c>
      <c r="J23" s="12" t="s">
        <v>111</v>
      </c>
      <c r="K23" s="41">
        <f>(K10*K11*K11*K11*K13)/((12*K22)*K14*K15*K15)</f>
        <v>0.41759999999999986</v>
      </c>
    </row>
    <row r="24" spans="1:17">
      <c r="D24" s="43" t="s">
        <v>66</v>
      </c>
      <c r="E24" s="41">
        <f>E17-E21-E23</f>
        <v>0.2275512130154837</v>
      </c>
      <c r="F24" s="117"/>
      <c r="G24" s="43" t="s">
        <v>66</v>
      </c>
      <c r="H24" s="41">
        <f>H17-H21-H23</f>
        <v>1.5293129998644435</v>
      </c>
      <c r="J24" s="43" t="s">
        <v>66</v>
      </c>
      <c r="K24" s="41">
        <f>K17+K21-K23</f>
        <v>1.2426842183994022</v>
      </c>
    </row>
    <row r="26" spans="1:17">
      <c r="D26" s="178" t="s">
        <v>386</v>
      </c>
      <c r="E26" s="179"/>
      <c r="F26" s="1"/>
      <c r="G26" s="178" t="s">
        <v>201</v>
      </c>
      <c r="H26" s="179"/>
      <c r="J26" s="178" t="s">
        <v>215</v>
      </c>
      <c r="K26" s="179"/>
    </row>
  </sheetData>
  <mergeCells count="17">
    <mergeCell ref="M20:N20"/>
    <mergeCell ref="P22:Q22"/>
    <mergeCell ref="A17:B17"/>
    <mergeCell ref="A18:B18"/>
    <mergeCell ref="G26:H26"/>
    <mergeCell ref="A19:B19"/>
    <mergeCell ref="D26:E26"/>
    <mergeCell ref="J26:K26"/>
    <mergeCell ref="P6:Q6"/>
    <mergeCell ref="J1:R1"/>
    <mergeCell ref="M6:N6"/>
    <mergeCell ref="A6:B6"/>
    <mergeCell ref="D6:E6"/>
    <mergeCell ref="J6:K6"/>
    <mergeCell ref="A3:J3"/>
    <mergeCell ref="N3:P3"/>
    <mergeCell ref="G6:H6"/>
  </mergeCell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86C4D-575F-4BC0-B46D-675E3F735B09}">
  <dimension ref="A1:AF29"/>
  <sheetViews>
    <sheetView workbookViewId="0">
      <pane ySplit="1" topLeftCell="A2" activePane="bottomLeft" state="frozen"/>
      <selection pane="bottomLeft" activeCell="AE9" sqref="AE9"/>
    </sheetView>
  </sheetViews>
  <sheetFormatPr defaultRowHeight="14.4"/>
  <cols>
    <col min="1" max="1" width="7.44140625" customWidth="1"/>
    <col min="2" max="2" width="7.21875" customWidth="1"/>
    <col min="3" max="3" width="2.77734375" customWidth="1"/>
    <col min="4" max="4" width="2.44140625" customWidth="1"/>
    <col min="5" max="5" width="5.44140625" customWidth="1"/>
    <col min="6" max="6" width="8.44140625" customWidth="1"/>
    <col min="7" max="7" width="2.33203125" customWidth="1"/>
    <col min="8" max="8" width="8.5546875" customWidth="1"/>
    <col min="9" max="9" width="8.109375" customWidth="1"/>
    <col min="10" max="10" width="2.6640625" customWidth="1"/>
    <col min="11" max="11" width="7.109375" customWidth="1"/>
    <col min="12" max="12" width="7.5546875" customWidth="1"/>
    <col min="13" max="13" width="3.21875" customWidth="1"/>
    <col min="14" max="14" width="5.5546875" customWidth="1"/>
    <col min="15" max="15" width="7.109375" customWidth="1"/>
    <col min="16" max="16" width="3" customWidth="1"/>
    <col min="18" max="18" width="8.5546875" customWidth="1"/>
    <col min="19" max="19" width="2.44140625" customWidth="1"/>
    <col min="20" max="20" width="6.5546875" customWidth="1"/>
    <col min="21" max="21" width="5" customWidth="1"/>
    <col min="22" max="22" width="7.21875" customWidth="1"/>
    <col min="23" max="23" width="7.88671875" customWidth="1"/>
    <col min="24" max="24" width="7.6640625" customWidth="1"/>
    <col min="25" max="25" width="5.44140625" customWidth="1"/>
    <col min="26" max="26" width="7.33203125" customWidth="1"/>
    <col min="27" max="27" width="3.109375" customWidth="1"/>
    <col min="28" max="28" width="6.44140625" customWidth="1"/>
    <col min="29" max="29" width="9.44140625" customWidth="1"/>
    <col min="30" max="30" width="9.21875" customWidth="1"/>
    <col min="31" max="31" width="6.5546875" customWidth="1"/>
    <col min="32" max="32" width="7.77734375" customWidth="1"/>
  </cols>
  <sheetData>
    <row r="1" spans="1:32" ht="21">
      <c r="G1" s="155" t="s">
        <v>116</v>
      </c>
      <c r="H1" s="155"/>
      <c r="I1" s="155"/>
      <c r="J1" s="155"/>
      <c r="K1" s="155"/>
      <c r="L1" s="155"/>
      <c r="M1" s="155"/>
      <c r="N1" s="155"/>
      <c r="O1" s="155"/>
      <c r="P1" s="155"/>
      <c r="Q1" s="155"/>
      <c r="R1" s="155"/>
      <c r="S1" s="155"/>
      <c r="T1" s="155"/>
    </row>
    <row r="2" spans="1:32" ht="15" thickBot="1"/>
    <row r="3" spans="1:32" ht="18.600000000000001" thickBot="1">
      <c r="A3" s="218" t="s">
        <v>135</v>
      </c>
      <c r="B3" s="219"/>
      <c r="C3" s="219"/>
      <c r="D3" s="219"/>
      <c r="E3" s="1"/>
      <c r="F3" s="1"/>
      <c r="G3" s="220" t="s">
        <v>401</v>
      </c>
      <c r="H3" s="220"/>
      <c r="I3" s="220"/>
      <c r="K3" s="1"/>
      <c r="T3" s="197" t="s">
        <v>125</v>
      </c>
      <c r="U3" s="198"/>
      <c r="V3" s="198"/>
      <c r="W3" s="198"/>
      <c r="X3" s="198"/>
      <c r="Y3" s="198"/>
      <c r="Z3" s="198"/>
      <c r="AA3" s="198"/>
      <c r="AB3" s="199"/>
    </row>
    <row r="4" spans="1:32">
      <c r="A4" s="50" t="s">
        <v>134</v>
      </c>
      <c r="B4" s="159" t="s">
        <v>133</v>
      </c>
      <c r="C4" s="159"/>
      <c r="D4" s="159"/>
      <c r="E4" s="159"/>
      <c r="F4" s="1"/>
      <c r="G4" s="221" t="s">
        <v>402</v>
      </c>
      <c r="H4" s="221"/>
      <c r="I4" s="221"/>
      <c r="K4" s="1"/>
    </row>
    <row r="5" spans="1:32">
      <c r="A5" s="50" t="s">
        <v>132</v>
      </c>
      <c r="B5" s="222" t="s">
        <v>131</v>
      </c>
      <c r="C5" s="222"/>
      <c r="D5" s="222"/>
      <c r="E5" s="222"/>
      <c r="F5" s="1"/>
      <c r="K5" s="1"/>
      <c r="Y5" s="217" t="s">
        <v>406</v>
      </c>
      <c r="Z5" s="217"/>
      <c r="AA5" s="193">
        <f>AB9*TAN(RADIANS(W9))</f>
        <v>1.2232524030096817E-2</v>
      </c>
      <c r="AB5" s="193"/>
    </row>
    <row r="6" spans="1:32">
      <c r="A6" s="50" t="s">
        <v>130</v>
      </c>
      <c r="B6" s="222" t="s">
        <v>129</v>
      </c>
      <c r="C6" s="222"/>
      <c r="D6" s="222"/>
      <c r="E6" s="222"/>
      <c r="F6" s="1"/>
      <c r="K6" s="1"/>
      <c r="V6" s="167" t="s">
        <v>116</v>
      </c>
      <c r="W6" s="167"/>
      <c r="Y6" s="217" t="s">
        <v>407</v>
      </c>
      <c r="Z6" s="217"/>
      <c r="AA6" s="193">
        <f>AB9*TAN(RADIANS(V9))</f>
        <v>0</v>
      </c>
      <c r="AB6" s="193"/>
      <c r="AC6" s="12" t="s">
        <v>124</v>
      </c>
      <c r="AD6" s="22">
        <f>AD7/Z9</f>
        <v>-0.25080318256654238</v>
      </c>
      <c r="AE6" s="12" t="s">
        <v>128</v>
      </c>
      <c r="AF6" s="26">
        <f>DEGREES(ATAN(AD6))</f>
        <v>-14.079547248885069</v>
      </c>
    </row>
    <row r="7" spans="1:32">
      <c r="A7" s="68"/>
      <c r="B7" s="45"/>
      <c r="C7" s="45"/>
      <c r="D7" s="45"/>
      <c r="E7" s="1"/>
      <c r="F7" s="1"/>
      <c r="K7" s="1"/>
      <c r="V7" s="132" t="s">
        <v>8</v>
      </c>
      <c r="W7" s="3" t="s">
        <v>177</v>
      </c>
      <c r="AC7" s="12" t="s">
        <v>408</v>
      </c>
      <c r="AD7" s="25">
        <f>(AD28-AC28)/T28</f>
        <v>-0.12204031151691548</v>
      </c>
    </row>
    <row r="8" spans="1:32">
      <c r="A8" s="223" t="s">
        <v>179</v>
      </c>
      <c r="B8" s="223"/>
      <c r="C8" s="47"/>
      <c r="D8" s="47"/>
      <c r="E8" s="162" t="s">
        <v>178</v>
      </c>
      <c r="F8" s="162"/>
      <c r="H8" s="162" t="s">
        <v>136</v>
      </c>
      <c r="I8" s="162"/>
      <c r="K8" s="162" t="s">
        <v>180</v>
      </c>
      <c r="L8" s="162"/>
      <c r="N8" s="162" t="s">
        <v>137</v>
      </c>
      <c r="O8" s="162"/>
      <c r="Q8" s="162" t="s">
        <v>185</v>
      </c>
      <c r="R8" s="162"/>
      <c r="T8" s="2" t="s">
        <v>71</v>
      </c>
      <c r="U8" s="2" t="s">
        <v>74</v>
      </c>
      <c r="V8" s="2" t="s">
        <v>404</v>
      </c>
      <c r="W8" s="2" t="s">
        <v>404</v>
      </c>
      <c r="X8" s="121"/>
      <c r="Y8" s="12" t="s">
        <v>70</v>
      </c>
      <c r="Z8" s="214" t="s">
        <v>67</v>
      </c>
      <c r="AA8" s="215"/>
      <c r="AB8" s="12" t="s">
        <v>66</v>
      </c>
      <c r="AC8" s="12" t="s">
        <v>73</v>
      </c>
      <c r="AD8" s="200" t="s">
        <v>123</v>
      </c>
      <c r="AE8" s="200"/>
    </row>
    <row r="9" spans="1:32" ht="21">
      <c r="A9" s="224" t="s">
        <v>95</v>
      </c>
      <c r="B9" s="224"/>
      <c r="C9" s="1"/>
      <c r="D9" s="47"/>
      <c r="E9" s="224" t="s">
        <v>95</v>
      </c>
      <c r="F9" s="224"/>
      <c r="G9" s="1"/>
      <c r="H9" s="216" t="s">
        <v>72</v>
      </c>
      <c r="I9" s="216"/>
      <c r="J9" s="1"/>
      <c r="K9" s="216" t="s">
        <v>71</v>
      </c>
      <c r="L9" s="216"/>
      <c r="N9" s="216" t="s">
        <v>116</v>
      </c>
      <c r="O9" s="216"/>
      <c r="Q9" s="216" t="s">
        <v>116</v>
      </c>
      <c r="R9" s="216"/>
      <c r="T9" s="124">
        <v>9.3000000000000007</v>
      </c>
      <c r="U9" s="124">
        <v>9.5</v>
      </c>
      <c r="V9" s="125">
        <v>0</v>
      </c>
      <c r="W9" s="125">
        <v>3.5</v>
      </c>
      <c r="X9" s="123"/>
      <c r="Y9" s="75">
        <f>AA28/T28</f>
        <v>9.0134020618556701</v>
      </c>
      <c r="Z9" s="201">
        <f>U9-Y9</f>
        <v>0.48659793814432994</v>
      </c>
      <c r="AA9" s="202"/>
      <c r="AB9" s="49">
        <f>U9-T9</f>
        <v>0.19999999999999929</v>
      </c>
      <c r="AC9" s="118">
        <f>(AC28-AD28)/T28</f>
        <v>0.12204031151691548</v>
      </c>
      <c r="AD9" s="53">
        <f>ABS(AF6)</f>
        <v>14.079547248885069</v>
      </c>
      <c r="AE9" s="128" t="str">
        <f>IF(AD28&gt;=AC28,"s","p")</f>
        <v>p</v>
      </c>
    </row>
    <row r="10" spans="1:32" ht="14.4" customHeight="1">
      <c r="A10" s="2" t="s">
        <v>176</v>
      </c>
      <c r="B10" s="44">
        <v>6000</v>
      </c>
      <c r="C10" s="1"/>
      <c r="D10" s="47"/>
      <c r="E10" s="2" t="s">
        <v>176</v>
      </c>
      <c r="F10" s="44">
        <v>1500</v>
      </c>
      <c r="G10" s="1"/>
      <c r="H10" s="2" t="s">
        <v>176</v>
      </c>
      <c r="I10" s="44">
        <v>4515</v>
      </c>
      <c r="J10" s="57"/>
      <c r="K10" s="2" t="s">
        <v>176</v>
      </c>
      <c r="L10" s="44">
        <v>4000</v>
      </c>
      <c r="N10" s="2" t="s">
        <v>176</v>
      </c>
      <c r="O10" s="44">
        <v>8000</v>
      </c>
      <c r="Q10" s="2" t="s">
        <v>176</v>
      </c>
      <c r="R10" s="44">
        <v>6500</v>
      </c>
      <c r="T10" s="47"/>
      <c r="U10" s="47"/>
      <c r="V10" s="56">
        <f>AB9*TAN(RADIANS(V9))</f>
        <v>0</v>
      </c>
      <c r="W10" s="10">
        <f>AB9*TAN(RADIANS(W9))</f>
        <v>1.2232524030096817E-2</v>
      </c>
      <c r="X10" s="1"/>
      <c r="AC10" s="34">
        <f>AC28-AD28</f>
        <v>1183.7910217140802</v>
      </c>
      <c r="AD10" s="10">
        <f>AC10/T28</f>
        <v>0.12204031151691548</v>
      </c>
    </row>
    <row r="11" spans="1:32">
      <c r="A11" s="2" t="s">
        <v>74</v>
      </c>
      <c r="B11" s="44">
        <v>7.3</v>
      </c>
      <c r="D11" s="47"/>
      <c r="E11" s="2" t="s">
        <v>74</v>
      </c>
      <c r="F11" s="44">
        <v>3.1</v>
      </c>
      <c r="H11" s="2" t="s">
        <v>71</v>
      </c>
      <c r="I11" s="44">
        <v>5.4</v>
      </c>
      <c r="K11" s="2" t="s">
        <v>74</v>
      </c>
      <c r="L11" s="44">
        <v>6</v>
      </c>
      <c r="N11" s="2" t="s">
        <v>66</v>
      </c>
      <c r="O11" s="44">
        <v>0.5</v>
      </c>
      <c r="Q11" s="2" t="s">
        <v>66</v>
      </c>
      <c r="R11" s="44">
        <v>0.15</v>
      </c>
      <c r="T11" s="203" t="s">
        <v>122</v>
      </c>
      <c r="U11" s="205" t="s">
        <v>68</v>
      </c>
      <c r="V11" s="203" t="s">
        <v>121</v>
      </c>
      <c r="W11" s="203" t="s">
        <v>120</v>
      </c>
      <c r="X11" s="207" t="s">
        <v>118</v>
      </c>
      <c r="Y11" s="209" t="s">
        <v>117</v>
      </c>
      <c r="Z11" s="210"/>
      <c r="AA11" s="209" t="s">
        <v>119</v>
      </c>
      <c r="AB11" s="210"/>
      <c r="AC11" s="213" t="s">
        <v>405</v>
      </c>
      <c r="AD11" s="213" t="s">
        <v>405</v>
      </c>
    </row>
    <row r="12" spans="1:32">
      <c r="A12" s="2" t="s">
        <v>71</v>
      </c>
      <c r="B12" s="44">
        <v>6.7</v>
      </c>
      <c r="D12" s="47"/>
      <c r="E12" s="2" t="s">
        <v>71</v>
      </c>
      <c r="F12" s="44">
        <v>2.7</v>
      </c>
      <c r="H12" s="2" t="s">
        <v>74</v>
      </c>
      <c r="I12" s="44">
        <v>5.8</v>
      </c>
      <c r="K12" s="2" t="s">
        <v>72</v>
      </c>
      <c r="L12" s="44">
        <v>12</v>
      </c>
      <c r="N12" s="2" t="s">
        <v>51</v>
      </c>
      <c r="O12" s="44">
        <v>80</v>
      </c>
      <c r="Q12" s="2" t="s">
        <v>51</v>
      </c>
      <c r="R12" s="44">
        <v>50</v>
      </c>
      <c r="T12" s="204"/>
      <c r="U12" s="206"/>
      <c r="V12" s="204"/>
      <c r="W12" s="204"/>
      <c r="X12" s="208"/>
      <c r="Y12" s="211"/>
      <c r="Z12" s="212"/>
      <c r="AA12" s="211"/>
      <c r="AB12" s="212"/>
      <c r="AC12" s="213"/>
      <c r="AD12" s="213"/>
    </row>
    <row r="13" spans="1:32" ht="15.6">
      <c r="A13" s="2" t="s">
        <v>51</v>
      </c>
      <c r="B13" s="44">
        <v>60</v>
      </c>
      <c r="D13" s="47"/>
      <c r="E13" s="2" t="s">
        <v>51</v>
      </c>
      <c r="F13" s="44">
        <v>10</v>
      </c>
      <c r="H13" s="2" t="s">
        <v>95</v>
      </c>
      <c r="I13" s="71">
        <v>2</v>
      </c>
      <c r="J13" s="1"/>
      <c r="K13" s="2" t="s">
        <v>95</v>
      </c>
      <c r="L13" s="72">
        <v>3.8</v>
      </c>
      <c r="N13" s="2" t="s">
        <v>183</v>
      </c>
      <c r="O13" s="72">
        <v>1.5</v>
      </c>
      <c r="Q13" s="2" t="s">
        <v>183</v>
      </c>
      <c r="R13" s="72">
        <v>1.5</v>
      </c>
      <c r="T13" s="44">
        <v>9500</v>
      </c>
      <c r="U13" s="44">
        <v>9.3000000000000007</v>
      </c>
      <c r="V13" s="130">
        <f>AA6</f>
        <v>0</v>
      </c>
      <c r="W13" s="131">
        <f>AA5</f>
        <v>1.2232524030096817E-2</v>
      </c>
      <c r="X13" s="56">
        <f>T13*V13</f>
        <v>0</v>
      </c>
      <c r="Y13" s="194">
        <f>T13*W13</f>
        <v>116.20897828591977</v>
      </c>
      <c r="Z13" s="195"/>
      <c r="AA13" s="196">
        <f t="shared" ref="AA13" si="0">T13*U13</f>
        <v>88350</v>
      </c>
      <c r="AB13" s="196"/>
      <c r="AC13" s="49">
        <f>ABS(X13)</f>
        <v>0</v>
      </c>
      <c r="AD13" s="51">
        <f>ABS(Y13)</f>
        <v>116.20897828591977</v>
      </c>
      <c r="AE13" s="178" t="s">
        <v>385</v>
      </c>
      <c r="AF13" s="179"/>
    </row>
    <row r="14" spans="1:32" ht="17.399999999999999" customHeight="1">
      <c r="A14" s="2" t="s">
        <v>72</v>
      </c>
      <c r="B14" s="44">
        <v>-12</v>
      </c>
      <c r="C14" s="52" t="s">
        <v>43</v>
      </c>
      <c r="D14" s="47"/>
      <c r="E14" s="2" t="s">
        <v>72</v>
      </c>
      <c r="F14" s="44">
        <v>10</v>
      </c>
      <c r="G14" s="76" t="s">
        <v>177</v>
      </c>
      <c r="H14" s="2" t="s">
        <v>51</v>
      </c>
      <c r="I14" s="44">
        <v>15</v>
      </c>
      <c r="J14" s="1"/>
      <c r="K14" s="2" t="s">
        <v>51</v>
      </c>
      <c r="L14" s="44">
        <v>12</v>
      </c>
      <c r="N14" s="2" t="s">
        <v>184</v>
      </c>
      <c r="O14" s="44">
        <v>6.1</v>
      </c>
      <c r="Q14" s="2" t="s">
        <v>184</v>
      </c>
      <c r="R14" s="44">
        <v>5</v>
      </c>
      <c r="T14" s="44">
        <v>300</v>
      </c>
      <c r="U14" s="44">
        <v>0.6</v>
      </c>
      <c r="V14" s="129">
        <v>6</v>
      </c>
      <c r="W14" s="120">
        <v>0</v>
      </c>
      <c r="X14" s="49">
        <f>T14*V14</f>
        <v>1800</v>
      </c>
      <c r="Y14" s="194">
        <f t="shared" ref="Y14:Y26" si="1">T14*W14</f>
        <v>0</v>
      </c>
      <c r="Z14" s="195"/>
      <c r="AA14" s="196">
        <f t="shared" ref="AA14:AA27" si="2">T14*U14</f>
        <v>180</v>
      </c>
      <c r="AB14" s="196"/>
      <c r="AC14" s="49">
        <f t="shared" ref="AC14:AC27" si="3">ABS(X14)</f>
        <v>1800</v>
      </c>
      <c r="AD14" s="51">
        <f t="shared" ref="AD14:AD27" si="4">ABS(Y14)</f>
        <v>0</v>
      </c>
      <c r="AE14" s="178" t="s">
        <v>187</v>
      </c>
      <c r="AF14" s="179"/>
    </row>
    <row r="15" spans="1:32" ht="15.6">
      <c r="A15" s="2" t="s">
        <v>8</v>
      </c>
      <c r="B15" s="55">
        <v>1025</v>
      </c>
      <c r="C15" s="1"/>
      <c r="D15" s="47"/>
      <c r="E15" s="2" t="s">
        <v>8</v>
      </c>
      <c r="F15" s="55">
        <v>1025</v>
      </c>
      <c r="G15" s="1"/>
      <c r="H15" s="2" t="s">
        <v>8</v>
      </c>
      <c r="I15" s="55">
        <v>1025</v>
      </c>
      <c r="J15" s="1"/>
      <c r="K15" s="2" t="s">
        <v>8</v>
      </c>
      <c r="L15" s="55">
        <v>1025</v>
      </c>
      <c r="N15" s="2" t="s">
        <v>8</v>
      </c>
      <c r="O15" s="55">
        <v>1025</v>
      </c>
      <c r="Q15" s="2" t="s">
        <v>8</v>
      </c>
      <c r="R15" s="55">
        <v>1025</v>
      </c>
      <c r="T15" s="44">
        <v>-100</v>
      </c>
      <c r="U15" s="44">
        <v>11</v>
      </c>
      <c r="V15" s="129">
        <v>0</v>
      </c>
      <c r="W15" s="120">
        <v>5</v>
      </c>
      <c r="X15" s="49">
        <f t="shared" ref="X15:X27" si="5">T15*V15</f>
        <v>0</v>
      </c>
      <c r="Y15" s="194">
        <f t="shared" si="1"/>
        <v>-500</v>
      </c>
      <c r="Z15" s="195"/>
      <c r="AA15" s="196">
        <f t="shared" si="2"/>
        <v>-1100</v>
      </c>
      <c r="AB15" s="196"/>
      <c r="AC15" s="49">
        <f t="shared" si="3"/>
        <v>0</v>
      </c>
      <c r="AD15" s="51">
        <f t="shared" si="4"/>
        <v>500</v>
      </c>
      <c r="AE15" s="178" t="s">
        <v>200</v>
      </c>
      <c r="AF15" s="179"/>
    </row>
    <row r="16" spans="1:32" ht="17.399999999999999">
      <c r="A16" s="12" t="s">
        <v>73</v>
      </c>
      <c r="B16" s="10">
        <f>B13*B14/B10</f>
        <v>-0.12</v>
      </c>
      <c r="C16" s="1"/>
      <c r="E16" s="12" t="s">
        <v>73</v>
      </c>
      <c r="F16" s="22">
        <f>F13*F14/F10</f>
        <v>6.6666666666666666E-2</v>
      </c>
      <c r="G16" s="1"/>
      <c r="H16" s="12" t="s">
        <v>73</v>
      </c>
      <c r="I16" s="22">
        <f>I17*I22</f>
        <v>1.3968307796699074E-2</v>
      </c>
      <c r="J16" s="48"/>
      <c r="K16" s="12" t="s">
        <v>73</v>
      </c>
      <c r="L16" s="22">
        <f>(L14*L12)/L10</f>
        <v>3.5999999999999997E-2</v>
      </c>
      <c r="N16" s="12" t="s">
        <v>73</v>
      </c>
      <c r="O16" s="22">
        <f>O12*O14/O10</f>
        <v>6.0999999999999999E-2</v>
      </c>
      <c r="Q16" s="12" t="s">
        <v>73</v>
      </c>
      <c r="R16" s="22">
        <f>R12*R14/R10</f>
        <v>3.8461538461538464E-2</v>
      </c>
      <c r="T16" s="44"/>
      <c r="U16" s="44"/>
      <c r="V16" s="129">
        <v>0</v>
      </c>
      <c r="W16" s="120">
        <v>0</v>
      </c>
      <c r="X16" s="49">
        <f t="shared" si="5"/>
        <v>0</v>
      </c>
      <c r="Y16" s="194">
        <f t="shared" si="1"/>
        <v>0</v>
      </c>
      <c r="Z16" s="195"/>
      <c r="AA16" s="196">
        <f t="shared" si="2"/>
        <v>0</v>
      </c>
      <c r="AB16" s="196"/>
      <c r="AC16" s="49">
        <f t="shared" si="3"/>
        <v>0</v>
      </c>
      <c r="AD16" s="51">
        <f t="shared" si="4"/>
        <v>0</v>
      </c>
      <c r="AE16" s="178" t="s">
        <v>385</v>
      </c>
      <c r="AF16" s="179"/>
    </row>
    <row r="17" spans="1:32" ht="17.399999999999999">
      <c r="A17" s="12" t="s">
        <v>66</v>
      </c>
      <c r="B17" s="10">
        <f>B11-B12</f>
        <v>0.59999999999999964</v>
      </c>
      <c r="C17" s="1"/>
      <c r="E17" s="12" t="s">
        <v>66</v>
      </c>
      <c r="F17" s="10">
        <f>F11-F12</f>
        <v>0.39999999999999991</v>
      </c>
      <c r="G17" s="1"/>
      <c r="H17" s="12" t="s">
        <v>66</v>
      </c>
      <c r="I17" s="10">
        <f>I12-I11</f>
        <v>0.39999999999999947</v>
      </c>
      <c r="J17" s="48"/>
      <c r="K17" s="12" t="s">
        <v>66</v>
      </c>
      <c r="L17" s="22">
        <f>(L16*TAN(RADIANS(L13)))</f>
        <v>2.3911173617372139E-3</v>
      </c>
      <c r="N17" s="12" t="s">
        <v>181</v>
      </c>
      <c r="O17" s="10">
        <f>O12*O13/O10</f>
        <v>1.4999999999999999E-2</v>
      </c>
      <c r="Q17" s="12" t="s">
        <v>181</v>
      </c>
      <c r="R17" s="9">
        <f>R12*R13/R10</f>
        <v>1.1538461538461539E-2</v>
      </c>
      <c r="T17" s="44"/>
      <c r="U17" s="44"/>
      <c r="V17" s="129">
        <v>0</v>
      </c>
      <c r="W17" s="120">
        <v>0</v>
      </c>
      <c r="X17" s="49">
        <f t="shared" si="5"/>
        <v>0</v>
      </c>
      <c r="Y17" s="194">
        <f t="shared" si="1"/>
        <v>0</v>
      </c>
      <c r="Z17" s="195"/>
      <c r="AA17" s="196">
        <f t="shared" si="2"/>
        <v>0</v>
      </c>
      <c r="AB17" s="196"/>
      <c r="AC17" s="49">
        <f t="shared" si="3"/>
        <v>0</v>
      </c>
      <c r="AD17" s="51">
        <f t="shared" si="4"/>
        <v>0</v>
      </c>
      <c r="AE17" s="178" t="s">
        <v>385</v>
      </c>
      <c r="AF17" s="179"/>
    </row>
    <row r="18" spans="1:32" ht="15.6">
      <c r="A18" s="12" t="s">
        <v>126</v>
      </c>
      <c r="B18" s="10">
        <f>B16/B17</f>
        <v>-0.20000000000000012</v>
      </c>
      <c r="C18" s="1"/>
      <c r="E18" s="12" t="s">
        <v>126</v>
      </c>
      <c r="F18" s="22">
        <f>F16/F17</f>
        <v>0.16666666666666671</v>
      </c>
      <c r="G18" s="1"/>
      <c r="H18" s="54" t="s">
        <v>72</v>
      </c>
      <c r="I18" s="74">
        <f>(I10*I16)/I14</f>
        <v>4.204460646806421</v>
      </c>
      <c r="J18" s="1"/>
      <c r="K18" s="54" t="s">
        <v>71</v>
      </c>
      <c r="L18" s="73">
        <f>L11-L17</f>
        <v>5.9976088826382625</v>
      </c>
      <c r="N18" s="12" t="s">
        <v>182</v>
      </c>
      <c r="O18" s="73">
        <f>O11-O17</f>
        <v>0.48499999999999999</v>
      </c>
      <c r="Q18" s="12" t="s">
        <v>182</v>
      </c>
      <c r="R18" s="73">
        <f>R11+R17</f>
        <v>0.16153846153846152</v>
      </c>
      <c r="T18" s="44"/>
      <c r="U18" s="44"/>
      <c r="V18" s="129">
        <v>0</v>
      </c>
      <c r="W18" s="120">
        <v>0</v>
      </c>
      <c r="X18" s="49">
        <f t="shared" si="5"/>
        <v>0</v>
      </c>
      <c r="Y18" s="194">
        <f t="shared" si="1"/>
        <v>0</v>
      </c>
      <c r="Z18" s="195"/>
      <c r="AA18" s="196">
        <f t="shared" si="2"/>
        <v>0</v>
      </c>
      <c r="AB18" s="196"/>
      <c r="AC18" s="49">
        <f t="shared" si="3"/>
        <v>0</v>
      </c>
      <c r="AD18" s="51">
        <f t="shared" si="4"/>
        <v>0</v>
      </c>
      <c r="AE18" s="178" t="s">
        <v>385</v>
      </c>
      <c r="AF18" s="179"/>
    </row>
    <row r="19" spans="1:32" ht="18">
      <c r="A19" s="54" t="s">
        <v>128</v>
      </c>
      <c r="B19" s="69">
        <f>DEGREES(ATAN(B18))</f>
        <v>-11.30993247402022</v>
      </c>
      <c r="C19" s="70" t="str">
        <f>IF(B14&gt;=0,"s","p")</f>
        <v>p</v>
      </c>
      <c r="E19" s="54" t="s">
        <v>128</v>
      </c>
      <c r="F19" s="69">
        <f>DEGREES(ATAN(F18))</f>
        <v>9.4623222080256202</v>
      </c>
      <c r="G19" s="70" t="s">
        <v>177</v>
      </c>
      <c r="N19" s="12" t="s">
        <v>124</v>
      </c>
      <c r="O19" s="13">
        <f>O16/O18</f>
        <v>0.12577319587628866</v>
      </c>
      <c r="Q19" s="12" t="s">
        <v>124</v>
      </c>
      <c r="R19" s="13">
        <f>R16/R18</f>
        <v>0.23809523809523814</v>
      </c>
      <c r="T19" s="44"/>
      <c r="U19" s="44"/>
      <c r="V19" s="129">
        <v>0</v>
      </c>
      <c r="W19" s="120">
        <v>0</v>
      </c>
      <c r="X19" s="49">
        <f t="shared" si="5"/>
        <v>0</v>
      </c>
      <c r="Y19" s="194">
        <f t="shared" si="1"/>
        <v>0</v>
      </c>
      <c r="Z19" s="195"/>
      <c r="AA19" s="196">
        <f t="shared" si="2"/>
        <v>0</v>
      </c>
      <c r="AB19" s="196"/>
      <c r="AC19" s="49">
        <f t="shared" si="3"/>
        <v>0</v>
      </c>
      <c r="AD19" s="51">
        <f t="shared" si="4"/>
        <v>0</v>
      </c>
      <c r="AE19" s="178" t="s">
        <v>385</v>
      </c>
      <c r="AF19" s="179"/>
    </row>
    <row r="20" spans="1:32" ht="15.6">
      <c r="K20" s="178" t="s">
        <v>386</v>
      </c>
      <c r="L20" s="179"/>
      <c r="N20" s="54" t="s">
        <v>116</v>
      </c>
      <c r="O20" s="69">
        <f>DEGREES(ATAN(O19))</f>
        <v>7.1686314986958024</v>
      </c>
      <c r="Q20" s="54" t="s">
        <v>116</v>
      </c>
      <c r="R20" s="69">
        <f>DEGREES(ATAN(R19))</f>
        <v>13.392497753751101</v>
      </c>
      <c r="T20" s="44"/>
      <c r="U20" s="44"/>
      <c r="V20" s="129">
        <v>0</v>
      </c>
      <c r="W20" s="120">
        <v>0</v>
      </c>
      <c r="X20" s="49">
        <f t="shared" si="5"/>
        <v>0</v>
      </c>
      <c r="Y20" s="194">
        <f t="shared" si="1"/>
        <v>0</v>
      </c>
      <c r="Z20" s="195"/>
      <c r="AA20" s="196">
        <f t="shared" si="2"/>
        <v>0</v>
      </c>
      <c r="AB20" s="196"/>
      <c r="AC20" s="49">
        <f t="shared" si="3"/>
        <v>0</v>
      </c>
      <c r="AD20" s="51">
        <f t="shared" si="4"/>
        <v>0</v>
      </c>
      <c r="AE20" s="178" t="s">
        <v>385</v>
      </c>
      <c r="AF20" s="179"/>
    </row>
    <row r="21" spans="1:32" ht="15.6">
      <c r="A21" s="178" t="s">
        <v>385</v>
      </c>
      <c r="B21" s="179"/>
      <c r="E21" s="178" t="s">
        <v>190</v>
      </c>
      <c r="F21" s="179"/>
      <c r="H21" s="54" t="s">
        <v>127</v>
      </c>
      <c r="I21" s="77">
        <f>RADIANS(I13)</f>
        <v>3.4906585039886591E-2</v>
      </c>
      <c r="T21" s="44"/>
      <c r="U21" s="44"/>
      <c r="V21" s="129">
        <v>0</v>
      </c>
      <c r="W21" s="120">
        <v>0</v>
      </c>
      <c r="X21" s="49">
        <f t="shared" si="5"/>
        <v>0</v>
      </c>
      <c r="Y21" s="194">
        <f t="shared" si="1"/>
        <v>0</v>
      </c>
      <c r="Z21" s="195"/>
      <c r="AA21" s="196">
        <f t="shared" si="2"/>
        <v>0</v>
      </c>
      <c r="AB21" s="196"/>
      <c r="AC21" s="49">
        <f t="shared" si="3"/>
        <v>0</v>
      </c>
      <c r="AD21" s="51">
        <f t="shared" si="4"/>
        <v>0</v>
      </c>
      <c r="AE21" s="178" t="s">
        <v>385</v>
      </c>
      <c r="AF21" s="179"/>
    </row>
    <row r="22" spans="1:32" ht="15.6">
      <c r="E22" s="178" t="s">
        <v>200</v>
      </c>
      <c r="F22" s="179"/>
      <c r="H22" s="54" t="s">
        <v>126</v>
      </c>
      <c r="I22" s="41">
        <f>TAN(I21)</f>
        <v>3.492076949174773E-2</v>
      </c>
      <c r="N22" s="178" t="s">
        <v>215</v>
      </c>
      <c r="O22" s="179"/>
      <c r="Q22" s="178" t="s">
        <v>226</v>
      </c>
      <c r="R22" s="179"/>
      <c r="T22" s="44"/>
      <c r="U22" s="44"/>
      <c r="V22" s="129">
        <v>0</v>
      </c>
      <c r="W22" s="120">
        <v>0</v>
      </c>
      <c r="X22" s="49">
        <f t="shared" si="5"/>
        <v>0</v>
      </c>
      <c r="Y22" s="194">
        <f t="shared" si="1"/>
        <v>0</v>
      </c>
      <c r="Z22" s="195"/>
      <c r="AA22" s="196">
        <f t="shared" si="2"/>
        <v>0</v>
      </c>
      <c r="AB22" s="196"/>
      <c r="AC22" s="49">
        <f t="shared" si="3"/>
        <v>0</v>
      </c>
      <c r="AD22" s="51">
        <f t="shared" si="4"/>
        <v>0</v>
      </c>
      <c r="AE22" s="178" t="s">
        <v>385</v>
      </c>
      <c r="AF22" s="179"/>
    </row>
    <row r="23" spans="1:32" ht="15.6">
      <c r="N23" s="178" t="s">
        <v>223</v>
      </c>
      <c r="O23" s="179"/>
      <c r="T23" s="44"/>
      <c r="U23" s="44"/>
      <c r="V23" s="129">
        <v>0</v>
      </c>
      <c r="W23" s="120">
        <v>0</v>
      </c>
      <c r="X23" s="49">
        <f t="shared" si="5"/>
        <v>0</v>
      </c>
      <c r="Y23" s="194">
        <f t="shared" si="1"/>
        <v>0</v>
      </c>
      <c r="Z23" s="195"/>
      <c r="AA23" s="196">
        <f t="shared" si="2"/>
        <v>0</v>
      </c>
      <c r="AB23" s="196"/>
      <c r="AC23" s="49">
        <f t="shared" si="3"/>
        <v>0</v>
      </c>
      <c r="AD23" s="51">
        <f t="shared" si="4"/>
        <v>0</v>
      </c>
      <c r="AE23" s="178" t="s">
        <v>385</v>
      </c>
      <c r="AF23" s="179"/>
    </row>
    <row r="24" spans="1:32" ht="15.6">
      <c r="H24" s="178" t="s">
        <v>386</v>
      </c>
      <c r="I24" s="179"/>
      <c r="T24" s="44"/>
      <c r="U24" s="44"/>
      <c r="V24" s="129">
        <v>0</v>
      </c>
      <c r="W24" s="120">
        <v>0</v>
      </c>
      <c r="X24" s="49">
        <f t="shared" si="5"/>
        <v>0</v>
      </c>
      <c r="Y24" s="194">
        <f t="shared" si="1"/>
        <v>0</v>
      </c>
      <c r="Z24" s="195"/>
      <c r="AA24" s="196">
        <f t="shared" si="2"/>
        <v>0</v>
      </c>
      <c r="AB24" s="196"/>
      <c r="AC24" s="49">
        <f t="shared" si="3"/>
        <v>0</v>
      </c>
      <c r="AD24" s="51">
        <f t="shared" si="4"/>
        <v>0</v>
      </c>
    </row>
    <row r="25" spans="1:32" ht="15.6">
      <c r="T25" s="44"/>
      <c r="U25" s="44"/>
      <c r="V25" s="129">
        <v>0</v>
      </c>
      <c r="W25" s="120">
        <v>0</v>
      </c>
      <c r="X25" s="49">
        <f t="shared" si="5"/>
        <v>0</v>
      </c>
      <c r="Y25" s="194">
        <f t="shared" si="1"/>
        <v>0</v>
      </c>
      <c r="Z25" s="195"/>
      <c r="AA25" s="196">
        <f t="shared" si="2"/>
        <v>0</v>
      </c>
      <c r="AB25" s="196"/>
      <c r="AC25" s="49">
        <f t="shared" si="3"/>
        <v>0</v>
      </c>
      <c r="AD25" s="51">
        <f t="shared" si="4"/>
        <v>0</v>
      </c>
    </row>
    <row r="26" spans="1:32" ht="15.6">
      <c r="T26" s="44"/>
      <c r="U26" s="44"/>
      <c r="V26" s="129">
        <v>0</v>
      </c>
      <c r="W26" s="120">
        <v>0</v>
      </c>
      <c r="X26" s="49">
        <f t="shared" si="5"/>
        <v>0</v>
      </c>
      <c r="Y26" s="194">
        <f t="shared" si="1"/>
        <v>0</v>
      </c>
      <c r="Z26" s="195"/>
      <c r="AA26" s="196">
        <f t="shared" si="2"/>
        <v>0</v>
      </c>
      <c r="AB26" s="196"/>
      <c r="AC26" s="49">
        <f t="shared" si="3"/>
        <v>0</v>
      </c>
      <c r="AD26" s="51">
        <f t="shared" si="4"/>
        <v>0</v>
      </c>
    </row>
    <row r="27" spans="1:32" ht="15.6">
      <c r="T27" s="44"/>
      <c r="U27" s="119"/>
      <c r="V27" s="129">
        <v>0</v>
      </c>
      <c r="W27" s="120">
        <v>0</v>
      </c>
      <c r="X27" s="49">
        <f t="shared" si="5"/>
        <v>0</v>
      </c>
      <c r="Y27" s="194">
        <f t="shared" ref="Y27" si="6">T27*W27</f>
        <v>0</v>
      </c>
      <c r="Z27" s="195"/>
      <c r="AA27" s="196">
        <f t="shared" si="2"/>
        <v>0</v>
      </c>
      <c r="AB27" s="196"/>
      <c r="AC27" s="49">
        <f t="shared" si="3"/>
        <v>0</v>
      </c>
      <c r="AD27" s="51">
        <f t="shared" si="4"/>
        <v>0</v>
      </c>
    </row>
    <row r="28" spans="1:32" ht="15.6">
      <c r="T28" s="5">
        <f>SUM(T13:T26)</f>
        <v>9700</v>
      </c>
      <c r="U28" s="121"/>
      <c r="V28" s="122"/>
      <c r="W28" s="121"/>
      <c r="X28" s="49">
        <f>SUM(X13:X27)</f>
        <v>1800</v>
      </c>
      <c r="Y28" s="194">
        <f>SUM(Y13:Z27)</f>
        <v>-383.79102171408022</v>
      </c>
      <c r="Z28" s="195"/>
      <c r="AA28" s="196">
        <f>SUM(AA13:AB27)</f>
        <v>87430</v>
      </c>
      <c r="AB28" s="196"/>
      <c r="AC28" s="126">
        <f>SUM(AC13:AC27)</f>
        <v>1800</v>
      </c>
      <c r="AD28" s="127">
        <f>SUM(AD13:AD27)</f>
        <v>616.20897828591978</v>
      </c>
    </row>
    <row r="29" spans="1:32">
      <c r="AC29" s="38"/>
    </row>
  </sheetData>
  <mergeCells count="88">
    <mergeCell ref="H24:I24"/>
    <mergeCell ref="Q22:R22"/>
    <mergeCell ref="K20:L20"/>
    <mergeCell ref="N22:O22"/>
    <mergeCell ref="A3:D3"/>
    <mergeCell ref="G3:I3"/>
    <mergeCell ref="G4:I4"/>
    <mergeCell ref="B4:E4"/>
    <mergeCell ref="B5:E5"/>
    <mergeCell ref="B6:E6"/>
    <mergeCell ref="Q8:R8"/>
    <mergeCell ref="Q9:R9"/>
    <mergeCell ref="A8:B8"/>
    <mergeCell ref="E8:F8"/>
    <mergeCell ref="E9:F9"/>
    <mergeCell ref="A9:B9"/>
    <mergeCell ref="Y21:Z21"/>
    <mergeCell ref="AA21:AB21"/>
    <mergeCell ref="Y22:Z22"/>
    <mergeCell ref="AA22:AB22"/>
    <mergeCell ref="A21:B21"/>
    <mergeCell ref="E22:F22"/>
    <mergeCell ref="E21:F21"/>
    <mergeCell ref="G1:T1"/>
    <mergeCell ref="Z8:AA8"/>
    <mergeCell ref="Y18:Z18"/>
    <mergeCell ref="AA14:AB14"/>
    <mergeCell ref="Y14:Z14"/>
    <mergeCell ref="H9:I9"/>
    <mergeCell ref="H8:I8"/>
    <mergeCell ref="K8:L8"/>
    <mergeCell ref="K9:L9"/>
    <mergeCell ref="N8:O8"/>
    <mergeCell ref="N9:O9"/>
    <mergeCell ref="Y15:Z15"/>
    <mergeCell ref="V6:W6"/>
    <mergeCell ref="Y6:Z6"/>
    <mergeCell ref="Y5:Z5"/>
    <mergeCell ref="AA6:AB6"/>
    <mergeCell ref="Y27:Z27"/>
    <mergeCell ref="AA27:AB27"/>
    <mergeCell ref="Y28:Z28"/>
    <mergeCell ref="AA28:AB28"/>
    <mergeCell ref="Y23:Z23"/>
    <mergeCell ref="AA23:AB23"/>
    <mergeCell ref="Y24:Z24"/>
    <mergeCell ref="AA24:AB24"/>
    <mergeCell ref="Y25:Z25"/>
    <mergeCell ref="AA25:AB25"/>
    <mergeCell ref="Y26:Z26"/>
    <mergeCell ref="AA26:AB26"/>
    <mergeCell ref="N23:O23"/>
    <mergeCell ref="T3:AB3"/>
    <mergeCell ref="AD8:AE8"/>
    <mergeCell ref="Z9:AA9"/>
    <mergeCell ref="T11:T12"/>
    <mergeCell ref="U11:U12"/>
    <mergeCell ref="V11:V12"/>
    <mergeCell ref="W11:W12"/>
    <mergeCell ref="X11:X12"/>
    <mergeCell ref="Y11:Z12"/>
    <mergeCell ref="AA11:AB12"/>
    <mergeCell ref="AC11:AC12"/>
    <mergeCell ref="AD11:AD12"/>
    <mergeCell ref="AE13:AF13"/>
    <mergeCell ref="Y19:Z19"/>
    <mergeCell ref="AA18:AB18"/>
    <mergeCell ref="AE21:AF21"/>
    <mergeCell ref="AE22:AF22"/>
    <mergeCell ref="AE23:AF23"/>
    <mergeCell ref="AA16:AB16"/>
    <mergeCell ref="AE16:AF16"/>
    <mergeCell ref="AE18:AF18"/>
    <mergeCell ref="AA19:AB19"/>
    <mergeCell ref="AE19:AF19"/>
    <mergeCell ref="Y20:Z20"/>
    <mergeCell ref="AA20:AB20"/>
    <mergeCell ref="AE20:AF20"/>
    <mergeCell ref="AA17:AB17"/>
    <mergeCell ref="AE17:AF17"/>
    <mergeCell ref="AE14:AF14"/>
    <mergeCell ref="AE15:AF15"/>
    <mergeCell ref="AA5:AB5"/>
    <mergeCell ref="Y17:Z17"/>
    <mergeCell ref="AA15:AB15"/>
    <mergeCell ref="Y16:Z16"/>
    <mergeCell ref="Y13:Z13"/>
    <mergeCell ref="AA13:AB13"/>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17AF5-7D79-44C0-BAFA-7E2DD588C5E4}">
  <dimension ref="A1:P32"/>
  <sheetViews>
    <sheetView workbookViewId="0">
      <selection activeCell="B4" sqref="B4"/>
    </sheetView>
  </sheetViews>
  <sheetFormatPr defaultRowHeight="14.4"/>
  <cols>
    <col min="1" max="1" width="16.88671875" customWidth="1"/>
    <col min="5" max="5" width="10.44140625" customWidth="1"/>
    <col min="8" max="8" width="10.5546875" customWidth="1"/>
    <col min="12" max="12" width="11.44140625" customWidth="1"/>
    <col min="15" max="15" width="8.33203125" customWidth="1"/>
    <col min="16" max="16" width="12.33203125" customWidth="1"/>
  </cols>
  <sheetData>
    <row r="1" spans="1:15" ht="22.2" thickTop="1" thickBot="1">
      <c r="A1" s="78"/>
      <c r="B1" s="78"/>
      <c r="C1" s="78"/>
      <c r="D1" s="155" t="s">
        <v>173</v>
      </c>
      <c r="E1" s="155"/>
      <c r="F1" s="155"/>
      <c r="G1" s="155"/>
      <c r="H1" s="155"/>
      <c r="I1" s="155"/>
      <c r="J1" s="155"/>
      <c r="K1" s="62"/>
      <c r="L1" s="153" t="s">
        <v>172</v>
      </c>
      <c r="M1" s="154"/>
      <c r="O1" s="65" t="s">
        <v>171</v>
      </c>
    </row>
    <row r="2" spans="1:15" ht="15" thickTop="1">
      <c r="A2" s="64"/>
      <c r="B2" s="47"/>
      <c r="C2" s="47"/>
      <c r="D2" s="47"/>
      <c r="E2" s="1"/>
      <c r="F2" s="1"/>
      <c r="J2" s="1"/>
      <c r="K2" s="1"/>
      <c r="L2" s="1"/>
    </row>
    <row r="3" spans="1:15">
      <c r="A3" s="47"/>
      <c r="B3" s="47"/>
      <c r="C3" s="47"/>
      <c r="D3" s="47"/>
      <c r="L3" s="1"/>
    </row>
    <row r="4" spans="1:15">
      <c r="A4" s="61" t="s">
        <v>170</v>
      </c>
      <c r="B4" s="44">
        <v>1000</v>
      </c>
      <c r="C4" s="47"/>
      <c r="D4" s="47"/>
      <c r="E4" s="2" t="s">
        <v>169</v>
      </c>
      <c r="F4" s="44">
        <v>96</v>
      </c>
      <c r="J4" s="1"/>
      <c r="K4" s="1"/>
      <c r="L4" s="1"/>
    </row>
    <row r="5" spans="1:15">
      <c r="A5" s="61" t="s">
        <v>168</v>
      </c>
      <c r="B5" s="44">
        <v>1000</v>
      </c>
      <c r="C5" s="47"/>
      <c r="D5" s="47"/>
      <c r="E5" s="2" t="s">
        <v>167</v>
      </c>
      <c r="F5" s="44">
        <v>104</v>
      </c>
      <c r="J5" s="1"/>
      <c r="K5" s="1"/>
      <c r="L5" s="1"/>
    </row>
    <row r="6" spans="1:15">
      <c r="A6" s="61" t="s">
        <v>166</v>
      </c>
      <c r="B6" s="44">
        <v>1000</v>
      </c>
      <c r="C6" s="47"/>
      <c r="D6" s="47"/>
      <c r="J6" s="1"/>
      <c r="K6" s="1"/>
      <c r="L6" s="1"/>
    </row>
    <row r="7" spans="1:15">
      <c r="A7" s="61" t="s">
        <v>164</v>
      </c>
      <c r="B7" s="44">
        <v>1000</v>
      </c>
      <c r="C7" s="47"/>
      <c r="D7" s="47"/>
      <c r="E7" s="2" t="s">
        <v>149</v>
      </c>
      <c r="F7" s="44">
        <v>2.0499999999999998</v>
      </c>
      <c r="J7" s="1"/>
      <c r="K7" s="1"/>
      <c r="L7" s="1"/>
    </row>
    <row r="8" spans="1:15">
      <c r="A8" s="61" t="s">
        <v>163</v>
      </c>
      <c r="B8" s="44">
        <v>76</v>
      </c>
      <c r="C8" s="47"/>
      <c r="D8" s="47"/>
      <c r="E8" s="2" t="s">
        <v>162</v>
      </c>
      <c r="F8" s="44">
        <v>2.4</v>
      </c>
      <c r="J8" s="1"/>
      <c r="K8" s="1"/>
      <c r="L8" s="1"/>
    </row>
    <row r="9" spans="1:15">
      <c r="A9" s="61" t="s">
        <v>161</v>
      </c>
      <c r="B9" s="44">
        <v>36</v>
      </c>
      <c r="C9" s="47"/>
      <c r="D9" s="47"/>
      <c r="E9" s="1"/>
      <c r="F9" s="1"/>
      <c r="J9" s="1"/>
      <c r="K9" s="1"/>
      <c r="L9" s="1"/>
    </row>
    <row r="10" spans="1:15">
      <c r="A10" s="61" t="s">
        <v>160</v>
      </c>
      <c r="B10" s="44">
        <v>44</v>
      </c>
      <c r="C10" s="47"/>
      <c r="D10" s="47"/>
      <c r="E10" s="2" t="s">
        <v>191</v>
      </c>
      <c r="F10" s="44">
        <v>7000</v>
      </c>
      <c r="J10" s="1"/>
      <c r="K10" s="1"/>
      <c r="L10" s="1"/>
    </row>
    <row r="11" spans="1:15">
      <c r="A11" s="61" t="s">
        <v>159</v>
      </c>
      <c r="B11" s="44">
        <v>84</v>
      </c>
      <c r="C11" s="47"/>
      <c r="D11" s="47"/>
      <c r="E11" s="2" t="s">
        <v>192</v>
      </c>
      <c r="F11" s="44">
        <v>2200</v>
      </c>
      <c r="J11" s="1"/>
      <c r="K11" s="1"/>
      <c r="L11" s="1"/>
    </row>
    <row r="12" spans="1:15">
      <c r="A12" s="61" t="s">
        <v>158</v>
      </c>
      <c r="B12" s="44">
        <v>200</v>
      </c>
      <c r="C12" s="47"/>
      <c r="D12" s="47"/>
      <c r="J12" s="1"/>
      <c r="K12" s="1"/>
      <c r="L12" s="1"/>
    </row>
    <row r="13" spans="1:15">
      <c r="A13" s="61" t="s">
        <v>157</v>
      </c>
      <c r="B13" s="44">
        <v>80</v>
      </c>
      <c r="C13" s="47"/>
      <c r="D13" s="47"/>
      <c r="E13" s="1"/>
      <c r="F13" s="1"/>
      <c r="J13" s="1"/>
      <c r="K13" s="1"/>
      <c r="L13" s="1"/>
    </row>
    <row r="14" spans="1:15">
      <c r="A14" s="61" t="s">
        <v>156</v>
      </c>
      <c r="B14" s="44">
        <v>650</v>
      </c>
      <c r="C14" s="47"/>
      <c r="D14" s="47"/>
      <c r="E14" s="54" t="s">
        <v>165</v>
      </c>
      <c r="F14" s="10">
        <f>F10+B4+B5+B6+B7</f>
        <v>11000</v>
      </c>
      <c r="J14" s="1"/>
      <c r="K14" s="1"/>
      <c r="L14" s="1"/>
    </row>
    <row r="15" spans="1:15">
      <c r="A15" s="61" t="s">
        <v>155</v>
      </c>
      <c r="B15" s="44">
        <v>96</v>
      </c>
      <c r="C15" s="47"/>
      <c r="D15" s="47"/>
      <c r="E15" s="1"/>
      <c r="F15" s="1"/>
      <c r="J15" s="1"/>
      <c r="K15" s="1"/>
      <c r="L15" s="1"/>
    </row>
    <row r="16" spans="1:15">
      <c r="A16" s="47"/>
      <c r="B16" s="47"/>
      <c r="C16" s="47"/>
      <c r="D16" s="47"/>
      <c r="E16" s="1"/>
      <c r="F16" s="1"/>
      <c r="J16" s="1"/>
      <c r="K16" s="1"/>
      <c r="L16" s="1"/>
    </row>
    <row r="17" spans="1:16">
      <c r="A17" s="54" t="s">
        <v>154</v>
      </c>
      <c r="B17" s="75">
        <f>B4*B8/B14/100</f>
        <v>1.1692307692307693</v>
      </c>
      <c r="C17" s="47"/>
      <c r="D17" s="47"/>
      <c r="E17" s="1"/>
      <c r="F17" s="1"/>
      <c r="J17" s="1"/>
      <c r="K17" s="1"/>
      <c r="L17" s="1"/>
    </row>
    <row r="18" spans="1:16">
      <c r="A18" s="54" t="s">
        <v>153</v>
      </c>
      <c r="B18" s="75">
        <f>B5*B9/B14/100</f>
        <v>0.55384615384615388</v>
      </c>
      <c r="C18" s="47"/>
      <c r="D18" s="47"/>
      <c r="E18" s="1"/>
      <c r="F18" s="1"/>
      <c r="J18" s="1"/>
      <c r="K18" s="1"/>
      <c r="L18" s="1"/>
    </row>
    <row r="19" spans="1:16">
      <c r="A19" s="54" t="s">
        <v>152</v>
      </c>
      <c r="B19" s="75">
        <f>B6*B10/B14/100</f>
        <v>0.67692307692307696</v>
      </c>
      <c r="C19" s="47"/>
      <c r="D19" s="47"/>
      <c r="E19" s="1"/>
      <c r="F19" s="1"/>
      <c r="J19" s="1"/>
      <c r="K19" s="1"/>
      <c r="L19" s="1"/>
    </row>
    <row r="20" spans="1:16">
      <c r="A20" s="54" t="s">
        <v>151</v>
      </c>
      <c r="B20" s="75">
        <f>B7*B11/B14/100</f>
        <v>1.2923076923076922</v>
      </c>
      <c r="C20" s="47"/>
      <c r="D20" s="47"/>
      <c r="E20" s="1"/>
      <c r="F20" s="1"/>
      <c r="J20" s="1"/>
      <c r="K20" s="1"/>
      <c r="L20" s="1"/>
    </row>
    <row r="21" spans="1:16">
      <c r="A21" s="47"/>
      <c r="B21" s="47"/>
      <c r="C21" s="47"/>
      <c r="D21" s="47"/>
      <c r="E21" s="1"/>
      <c r="F21" s="1"/>
      <c r="J21" s="1"/>
      <c r="K21" s="1"/>
      <c r="L21" s="1"/>
    </row>
    <row r="22" spans="1:16" ht="15" thickBot="1">
      <c r="A22" s="50"/>
      <c r="B22" s="63" t="s">
        <v>150</v>
      </c>
      <c r="C22" s="63" t="s">
        <v>149</v>
      </c>
      <c r="D22" s="47"/>
      <c r="E22" s="1"/>
      <c r="F22" s="62"/>
      <c r="G22" s="62"/>
      <c r="J22" s="62"/>
      <c r="K22" s="62"/>
      <c r="L22" s="1"/>
      <c r="N22" s="62"/>
      <c r="O22" s="62"/>
    </row>
    <row r="23" spans="1:16" ht="15" thickBot="1">
      <c r="A23" s="54" t="s">
        <v>148</v>
      </c>
      <c r="B23" s="56">
        <f>F8</f>
        <v>2.4</v>
      </c>
      <c r="C23" s="56">
        <f>F7</f>
        <v>2.0499999999999998</v>
      </c>
      <c r="D23" s="47"/>
      <c r="E23" s="1"/>
      <c r="F23" s="1"/>
      <c r="G23" s="1"/>
      <c r="H23" s="67" t="s">
        <v>174</v>
      </c>
      <c r="J23" s="1"/>
      <c r="K23" s="1"/>
      <c r="L23" s="67" t="s">
        <v>139</v>
      </c>
      <c r="N23" s="1"/>
      <c r="O23" s="1"/>
      <c r="P23" s="67" t="s">
        <v>175</v>
      </c>
    </row>
    <row r="24" spans="1:16" ht="16.2" thickBot="1">
      <c r="A24" s="54" t="s">
        <v>147</v>
      </c>
      <c r="B24" s="90">
        <f>-F4*B17/B12</f>
        <v>-0.5612307692307692</v>
      </c>
      <c r="C24" s="90">
        <f>F5*B17/B12</f>
        <v>0.6080000000000001</v>
      </c>
      <c r="D24" s="47"/>
      <c r="E24" s="1"/>
      <c r="F24" s="1"/>
      <c r="G24" s="1"/>
      <c r="H24" s="66">
        <f>B32</f>
        <v>4.6723076923076921</v>
      </c>
      <c r="J24" s="1"/>
      <c r="K24" s="1"/>
      <c r="L24" s="66">
        <f>E32</f>
        <v>4.5711538461538463</v>
      </c>
      <c r="N24" s="1"/>
      <c r="O24" s="1"/>
      <c r="P24" s="66">
        <f>C32</f>
        <v>4.47</v>
      </c>
    </row>
    <row r="25" spans="1:16">
      <c r="A25" s="54" t="s">
        <v>146</v>
      </c>
      <c r="B25" s="75">
        <f>B4/B13/100</f>
        <v>0.125</v>
      </c>
      <c r="C25" s="75">
        <f>B4/B13/100</f>
        <v>0.125</v>
      </c>
      <c r="D25" s="47"/>
      <c r="E25" s="1"/>
      <c r="F25" s="1"/>
      <c r="G25" s="1"/>
      <c r="J25" s="1"/>
      <c r="K25" s="1"/>
      <c r="L25" s="1"/>
      <c r="N25" s="1"/>
      <c r="O25" s="1"/>
    </row>
    <row r="26" spans="1:16">
      <c r="A26" s="54" t="s">
        <v>145</v>
      </c>
      <c r="B26" s="90">
        <f>-F4*B18/B12</f>
        <v>-0.26584615384615384</v>
      </c>
      <c r="C26" s="90">
        <f>F5*B18/B12</f>
        <v>0.28800000000000003</v>
      </c>
      <c r="D26" s="47"/>
      <c r="E26" s="1"/>
      <c r="F26" s="1"/>
      <c r="G26" s="1"/>
      <c r="J26" s="1"/>
      <c r="K26" s="1"/>
      <c r="L26" s="1"/>
      <c r="N26" s="1"/>
      <c r="O26" s="1"/>
    </row>
    <row r="27" spans="1:16">
      <c r="A27" s="54" t="s">
        <v>144</v>
      </c>
      <c r="B27" s="75">
        <f>B5/B13/100</f>
        <v>0.125</v>
      </c>
      <c r="C27" s="75">
        <f>B5/B13/100</f>
        <v>0.125</v>
      </c>
      <c r="D27" s="47"/>
      <c r="E27" s="1"/>
      <c r="F27" s="1"/>
      <c r="J27" s="1"/>
      <c r="K27" s="1"/>
      <c r="L27" s="1"/>
    </row>
    <row r="28" spans="1:16">
      <c r="A28" s="54" t="s">
        <v>143</v>
      </c>
      <c r="B28" s="90">
        <f>F4*B19/B12</f>
        <v>0.32492307692307693</v>
      </c>
      <c r="C28" s="90">
        <f>-F5*B19/B12</f>
        <v>-0.35200000000000004</v>
      </c>
      <c r="D28" s="47"/>
      <c r="E28" s="1"/>
      <c r="F28" s="1"/>
      <c r="J28" s="1"/>
      <c r="K28" s="1"/>
      <c r="L28" s="1"/>
    </row>
    <row r="29" spans="1:16">
      <c r="A29" s="54" t="s">
        <v>142</v>
      </c>
      <c r="B29" s="75">
        <f>B6/B13/100</f>
        <v>0.125</v>
      </c>
      <c r="C29" s="75">
        <f>B6/B13/100</f>
        <v>0.125</v>
      </c>
      <c r="D29" s="47"/>
      <c r="E29" s="1"/>
      <c r="F29" s="1"/>
      <c r="J29" s="1"/>
      <c r="K29" s="1"/>
      <c r="L29" s="1"/>
    </row>
    <row r="30" spans="1:16">
      <c r="A30" s="54" t="s">
        <v>141</v>
      </c>
      <c r="B30" s="90">
        <f>F4*B20/B12</f>
        <v>0.62030769230769223</v>
      </c>
      <c r="C30" s="90">
        <f>-F5*B20/B12</f>
        <v>-0.67199999999999993</v>
      </c>
      <c r="D30" s="47"/>
      <c r="E30" s="1"/>
      <c r="F30" s="1"/>
      <c r="J30" s="1"/>
      <c r="K30" s="1"/>
      <c r="L30" s="1"/>
    </row>
    <row r="31" spans="1:16">
      <c r="A31" s="54" t="s">
        <v>140</v>
      </c>
      <c r="B31" s="75">
        <f>B7/B13/100</f>
        <v>0.125</v>
      </c>
      <c r="C31" s="75">
        <f>B7/B13/100</f>
        <v>0.125</v>
      </c>
      <c r="D31" s="47"/>
      <c r="E31" s="54" t="s">
        <v>139</v>
      </c>
      <c r="F31" s="1"/>
      <c r="J31" s="1"/>
      <c r="K31" s="1"/>
      <c r="L31" s="1"/>
    </row>
    <row r="32" spans="1:16" ht="15.6">
      <c r="A32" s="54" t="s">
        <v>138</v>
      </c>
      <c r="B32" s="60">
        <f>B23-B24+B25-B26+B27+B28+B29+B30+B31</f>
        <v>4.6723076923076921</v>
      </c>
      <c r="C32" s="60">
        <f>C23+C24+C25+C26+C27-C28+C29-C30+C31</f>
        <v>4.47</v>
      </c>
      <c r="D32" s="59"/>
      <c r="E32" s="58">
        <f>(C32+B32)/2</f>
        <v>4.5711538461538463</v>
      </c>
      <c r="F32" s="1"/>
      <c r="J32" s="1"/>
      <c r="K32" s="1"/>
      <c r="L32" s="1"/>
    </row>
  </sheetData>
  <mergeCells count="2">
    <mergeCell ref="L1:M1"/>
    <mergeCell ref="D1:J1"/>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5971F-488F-4A5D-978A-56763E506799}">
  <dimension ref="A1:Z44"/>
  <sheetViews>
    <sheetView workbookViewId="0">
      <selection activeCell="A3" sqref="A3"/>
    </sheetView>
  </sheetViews>
  <sheetFormatPr defaultRowHeight="14.4"/>
  <cols>
    <col min="1" max="1" width="9.5546875" customWidth="1"/>
    <col min="2" max="2" width="6" customWidth="1"/>
    <col min="3" max="3" width="6.21875" customWidth="1"/>
    <col min="4" max="4" width="5.21875" customWidth="1"/>
    <col min="6" max="6" width="5.21875" customWidth="1"/>
    <col min="7" max="7" width="7.21875" customWidth="1"/>
    <col min="8" max="8" width="7.77734375" customWidth="1"/>
    <col min="9" max="9" width="2.6640625" customWidth="1"/>
    <col min="10" max="10" width="7.6640625" customWidth="1"/>
    <col min="11" max="11" width="7.109375" customWidth="1"/>
    <col min="12" max="12" width="6.6640625" customWidth="1"/>
    <col min="13" max="13" width="6.5546875" customWidth="1"/>
    <col min="14" max="14" width="9.6640625" customWidth="1"/>
    <col min="15" max="15" width="4.44140625" customWidth="1"/>
    <col min="16" max="16" width="8" customWidth="1"/>
    <col min="18" max="18" width="3.44140625" customWidth="1"/>
    <col min="21" max="21" width="6.88671875" customWidth="1"/>
    <col min="22" max="22" width="7" customWidth="1"/>
    <col min="24" max="24" width="2.5546875" customWidth="1"/>
    <col min="25" max="25" width="5.88671875" customWidth="1"/>
  </cols>
  <sheetData>
    <row r="1" spans="1:26" ht="18.600000000000001" thickBot="1">
      <c r="G1" s="197" t="s">
        <v>412</v>
      </c>
      <c r="H1" s="198"/>
      <c r="I1" s="198"/>
      <c r="J1" s="198"/>
      <c r="K1" s="198"/>
      <c r="L1" s="198"/>
      <c r="M1" s="198"/>
      <c r="N1" s="199"/>
    </row>
    <row r="4" spans="1:26" ht="18">
      <c r="J4" s="135"/>
      <c r="K4" s="135"/>
      <c r="L4" s="135"/>
      <c r="M4" s="135"/>
      <c r="N4" s="135"/>
      <c r="O4" s="135"/>
      <c r="P4" s="135"/>
      <c r="Q4" s="135"/>
    </row>
    <row r="6" spans="1:26" ht="15.6" customHeight="1">
      <c r="A6" s="47"/>
      <c r="B6" s="47"/>
      <c r="C6" s="136"/>
      <c r="D6" s="167" t="s">
        <v>116</v>
      </c>
      <c r="E6" s="167"/>
      <c r="F6" s="134"/>
      <c r="G6" s="135"/>
      <c r="H6" s="135"/>
      <c r="I6" s="135"/>
      <c r="J6" s="47"/>
      <c r="K6" s="47"/>
      <c r="L6" s="167" t="s">
        <v>116</v>
      </c>
      <c r="M6" s="167"/>
      <c r="N6" s="167"/>
      <c r="O6" s="134"/>
      <c r="P6" s="135"/>
      <c r="Q6" s="135"/>
      <c r="R6" s="135"/>
      <c r="S6" s="47"/>
      <c r="T6" s="47"/>
      <c r="U6" s="167" t="s">
        <v>116</v>
      </c>
      <c r="V6" s="167"/>
      <c r="W6" s="167"/>
      <c r="X6" s="134"/>
      <c r="Y6" s="135"/>
      <c r="Z6" s="135"/>
    </row>
    <row r="7" spans="1:26">
      <c r="A7" s="47"/>
      <c r="B7" s="47"/>
      <c r="D7" s="132" t="s">
        <v>8</v>
      </c>
      <c r="E7" s="3" t="s">
        <v>177</v>
      </c>
      <c r="G7" s="5" t="s">
        <v>410</v>
      </c>
      <c r="H7" s="5" t="s">
        <v>409</v>
      </c>
      <c r="I7" s="47"/>
      <c r="J7" s="47"/>
      <c r="L7" s="132" t="s">
        <v>8</v>
      </c>
      <c r="M7" s="3" t="s">
        <v>177</v>
      </c>
      <c r="P7" s="5" t="s">
        <v>410</v>
      </c>
      <c r="Q7" s="5" t="s">
        <v>409</v>
      </c>
      <c r="S7" s="47"/>
      <c r="U7" s="132" t="s">
        <v>8</v>
      </c>
      <c r="V7" s="3" t="s">
        <v>177</v>
      </c>
      <c r="Y7" s="5" t="s">
        <v>410</v>
      </c>
      <c r="Z7" s="5" t="s">
        <v>409</v>
      </c>
    </row>
    <row r="8" spans="1:26" ht="17.399999999999999" customHeight="1">
      <c r="A8" s="1"/>
      <c r="B8" s="137"/>
      <c r="C8" s="2" t="s">
        <v>66</v>
      </c>
      <c r="D8" s="2" t="s">
        <v>404</v>
      </c>
      <c r="E8" s="2" t="s">
        <v>404</v>
      </c>
      <c r="G8" s="3" t="s">
        <v>73</v>
      </c>
      <c r="H8" s="3" t="s">
        <v>73</v>
      </c>
      <c r="I8" s="1"/>
      <c r="J8" s="137"/>
      <c r="K8" s="2" t="s">
        <v>66</v>
      </c>
      <c r="L8" s="2" t="s">
        <v>404</v>
      </c>
      <c r="M8" s="2" t="s">
        <v>404</v>
      </c>
      <c r="P8" s="3" t="s">
        <v>73</v>
      </c>
      <c r="Q8" s="3" t="s">
        <v>73</v>
      </c>
      <c r="S8" s="137"/>
      <c r="T8" s="2" t="s">
        <v>66</v>
      </c>
      <c r="U8" s="2" t="s">
        <v>404</v>
      </c>
      <c r="V8" s="2" t="s">
        <v>404</v>
      </c>
      <c r="Y8" s="3" t="s">
        <v>73</v>
      </c>
      <c r="Z8" s="3" t="s">
        <v>73</v>
      </c>
    </row>
    <row r="9" spans="1:26" ht="15.6">
      <c r="A9" s="47"/>
      <c r="B9" s="137"/>
      <c r="C9" s="44">
        <v>0.75</v>
      </c>
      <c r="D9" s="125">
        <v>0</v>
      </c>
      <c r="E9" s="125">
        <v>2.5</v>
      </c>
      <c r="G9" s="22">
        <f>C9*TAN(RADIANS(D9))</f>
        <v>0</v>
      </c>
      <c r="H9" s="41">
        <f>C9*(TAN(RADIANS(E9)))</f>
        <v>3.2745707181384046E-2</v>
      </c>
      <c r="I9" s="47"/>
      <c r="J9" s="137"/>
      <c r="K9" s="44">
        <v>0.7</v>
      </c>
      <c r="L9" s="125">
        <v>0</v>
      </c>
      <c r="M9" s="125">
        <v>4</v>
      </c>
      <c r="P9" s="22">
        <f>K9*TAN(RADIANS(L9))</f>
        <v>0</v>
      </c>
      <c r="Q9" s="41">
        <f>K9*(TAN(RADIANS(M9)))</f>
        <v>4.8948768360457286E-2</v>
      </c>
      <c r="S9" s="137"/>
      <c r="T9" s="44">
        <v>0.7</v>
      </c>
      <c r="U9" s="125">
        <v>0</v>
      </c>
      <c r="V9" s="125">
        <v>3</v>
      </c>
      <c r="Y9" s="22">
        <f>T18*TAN(RADIANS(U9))</f>
        <v>0</v>
      </c>
      <c r="Z9" s="41">
        <f>T18*(TAN(RADIANS(V9)))</f>
        <v>3.1444667569824711E-2</v>
      </c>
    </row>
    <row r="10" spans="1:26">
      <c r="A10" s="47"/>
      <c r="B10" s="47"/>
      <c r="C10" s="47"/>
      <c r="D10" s="1"/>
      <c r="E10" s="1"/>
      <c r="I10" s="1"/>
      <c r="J10" s="47"/>
      <c r="K10" s="47"/>
      <c r="L10" s="47"/>
      <c r="M10" s="1"/>
      <c r="N10" s="1"/>
      <c r="R10" s="111"/>
      <c r="S10" s="47"/>
      <c r="T10" s="47"/>
      <c r="U10" s="47"/>
      <c r="V10" s="1"/>
      <c r="W10" s="1"/>
    </row>
    <row r="11" spans="1:26">
      <c r="A11" s="203" t="s">
        <v>122</v>
      </c>
      <c r="B11" s="205" t="s">
        <v>68</v>
      </c>
      <c r="C11" s="203" t="s">
        <v>121</v>
      </c>
      <c r="D11" s="205" t="s">
        <v>120</v>
      </c>
      <c r="E11" s="207" t="s">
        <v>118</v>
      </c>
      <c r="F11" s="209" t="s">
        <v>117</v>
      </c>
      <c r="G11" s="210"/>
      <c r="H11" s="207"/>
      <c r="I11" s="143"/>
      <c r="J11" s="203" t="s">
        <v>122</v>
      </c>
      <c r="K11" s="205" t="s">
        <v>68</v>
      </c>
      <c r="L11" s="203" t="s">
        <v>121</v>
      </c>
      <c r="M11" s="205" t="s">
        <v>120</v>
      </c>
      <c r="N11" s="207" t="s">
        <v>118</v>
      </c>
      <c r="O11" s="209" t="s">
        <v>117</v>
      </c>
      <c r="P11" s="210"/>
      <c r="Q11" s="207"/>
      <c r="R11" s="143"/>
      <c r="S11" s="203" t="s">
        <v>122</v>
      </c>
      <c r="T11" s="205" t="s">
        <v>68</v>
      </c>
      <c r="U11" s="203" t="s">
        <v>121</v>
      </c>
      <c r="V11" s="205" t="s">
        <v>120</v>
      </c>
      <c r="W11" s="207" t="s">
        <v>118</v>
      </c>
      <c r="X11" s="209" t="s">
        <v>117</v>
      </c>
      <c r="Y11" s="210"/>
      <c r="Z11" s="207"/>
    </row>
    <row r="12" spans="1:26">
      <c r="A12" s="204"/>
      <c r="B12" s="206"/>
      <c r="C12" s="204"/>
      <c r="D12" s="206"/>
      <c r="E12" s="208"/>
      <c r="F12" s="211"/>
      <c r="G12" s="212"/>
      <c r="H12" s="208"/>
      <c r="I12" s="143"/>
      <c r="J12" s="204"/>
      <c r="K12" s="206"/>
      <c r="L12" s="204"/>
      <c r="M12" s="206"/>
      <c r="N12" s="208"/>
      <c r="O12" s="211"/>
      <c r="P12" s="212"/>
      <c r="Q12" s="208"/>
      <c r="R12" s="143"/>
      <c r="S12" s="204"/>
      <c r="T12" s="206"/>
      <c r="U12" s="204"/>
      <c r="V12" s="206"/>
      <c r="W12" s="208"/>
      <c r="X12" s="211"/>
      <c r="Y12" s="212"/>
      <c r="Z12" s="208"/>
    </row>
    <row r="13" spans="1:26" ht="15.6">
      <c r="A13" s="44">
        <v>13750</v>
      </c>
      <c r="B13" s="44">
        <v>0.75</v>
      </c>
      <c r="C13" s="44"/>
      <c r="D13" s="44"/>
      <c r="E13" s="49">
        <f>A13*G9</f>
        <v>0</v>
      </c>
      <c r="F13" s="226">
        <f>A13*H9</f>
        <v>450.2534737440306</v>
      </c>
      <c r="G13" s="226"/>
      <c r="H13" s="146"/>
      <c r="I13" s="143"/>
      <c r="J13" s="44">
        <v>7800</v>
      </c>
      <c r="K13" s="44">
        <v>7</v>
      </c>
      <c r="L13" s="44"/>
      <c r="M13" s="44"/>
      <c r="N13" s="49">
        <f>J13*P9</f>
        <v>0</v>
      </c>
      <c r="O13" s="194">
        <f>J13*Q9</f>
        <v>381.80039321156681</v>
      </c>
      <c r="P13" s="195"/>
      <c r="Q13" s="146"/>
      <c r="R13" s="143"/>
      <c r="S13" s="44">
        <v>12500</v>
      </c>
      <c r="T13" s="44">
        <v>7</v>
      </c>
      <c r="U13" s="44"/>
      <c r="V13" s="44"/>
      <c r="W13" s="49">
        <f>S13*Y9</f>
        <v>0</v>
      </c>
      <c r="X13" s="194">
        <f>S13*Z9</f>
        <v>393.05834462280887</v>
      </c>
      <c r="Y13" s="195"/>
      <c r="Z13" s="146"/>
    </row>
    <row r="14" spans="1:26" ht="15.6">
      <c r="A14" s="44" t="s">
        <v>411</v>
      </c>
      <c r="B14" s="44"/>
      <c r="C14" s="44"/>
      <c r="D14" s="44">
        <v>6.1</v>
      </c>
      <c r="E14" s="49" t="str">
        <f t="shared" ref="E14" si="0">A14&amp;""&amp;C14</f>
        <v>250-w</v>
      </c>
      <c r="F14" s="194" t="str">
        <f>CONCATENATE(A14,D14)</f>
        <v>250-w6.1</v>
      </c>
      <c r="G14" s="195"/>
      <c r="H14" s="56" t="str">
        <f>LEFT(A14, SEARCH("-",A14,1)-1)</f>
        <v>250</v>
      </c>
      <c r="I14" s="143"/>
      <c r="J14" s="44" t="s">
        <v>39</v>
      </c>
      <c r="K14" s="44">
        <v>6.8</v>
      </c>
      <c r="L14" s="44"/>
      <c r="M14" s="44"/>
      <c r="N14" s="5"/>
      <c r="O14" s="172"/>
      <c r="P14" s="173"/>
      <c r="Q14" s="5"/>
      <c r="R14" s="143"/>
      <c r="S14" s="44" t="s">
        <v>74</v>
      </c>
      <c r="T14" s="44">
        <v>7</v>
      </c>
      <c r="U14" s="44"/>
      <c r="V14" s="44"/>
      <c r="W14" s="5"/>
      <c r="X14" s="172"/>
      <c r="Y14" s="173"/>
      <c r="Z14" s="5"/>
    </row>
    <row r="15" spans="1:26" ht="15.6">
      <c r="A15" s="133" t="s">
        <v>220</v>
      </c>
      <c r="B15" s="44"/>
      <c r="C15" s="44">
        <v>6.1</v>
      </c>
      <c r="D15" s="44"/>
      <c r="E15" s="49" t="str">
        <f>A15&amp;""&amp;C15</f>
        <v>w6.1</v>
      </c>
      <c r="F15" s="226" t="str">
        <f>CONCATENATE(A15,D15)</f>
        <v>w</v>
      </c>
      <c r="G15" s="226"/>
      <c r="H15" s="56"/>
      <c r="I15" s="143"/>
      <c r="J15" s="44" t="s">
        <v>40</v>
      </c>
      <c r="K15" s="44">
        <v>7</v>
      </c>
      <c r="L15" s="44"/>
      <c r="M15" s="44"/>
      <c r="N15" s="5"/>
      <c r="O15" s="172"/>
      <c r="P15" s="173"/>
      <c r="Q15" s="5"/>
      <c r="R15" s="143"/>
      <c r="S15" s="44" t="s">
        <v>71</v>
      </c>
      <c r="T15" s="44">
        <v>6.4</v>
      </c>
      <c r="U15" s="44"/>
      <c r="V15" s="44"/>
      <c r="W15" s="5"/>
      <c r="X15" s="172"/>
      <c r="Y15" s="173"/>
      <c r="Z15" s="5"/>
    </row>
    <row r="16" spans="1:26" ht="15.6">
      <c r="A16" s="231" t="s">
        <v>413</v>
      </c>
      <c r="B16" s="230"/>
      <c r="C16" s="10">
        <f>SUM(C14:C15)</f>
        <v>6.1</v>
      </c>
      <c r="D16" s="10">
        <f>SUM(D14:D15)</f>
        <v>6.1</v>
      </c>
      <c r="E16" s="49"/>
      <c r="F16" s="226"/>
      <c r="G16" s="226"/>
      <c r="H16" s="56" t="str">
        <f>H14</f>
        <v>250</v>
      </c>
      <c r="I16" s="143"/>
      <c r="J16" s="44" t="s">
        <v>50</v>
      </c>
      <c r="K16" s="44">
        <v>20</v>
      </c>
      <c r="L16" s="44"/>
      <c r="M16" s="44"/>
      <c r="N16" s="5"/>
      <c r="O16" s="172"/>
      <c r="P16" s="173"/>
      <c r="Q16" s="5"/>
      <c r="R16" s="143"/>
      <c r="S16" s="44" t="s">
        <v>419</v>
      </c>
      <c r="T16" s="44"/>
      <c r="U16" s="44"/>
      <c r="V16" s="44">
        <v>6</v>
      </c>
      <c r="W16" s="49" t="str">
        <f t="shared" ref="W16" si="1">S16&amp;""&amp;U16</f>
        <v>500-W</v>
      </c>
      <c r="X16" s="194" t="str">
        <f>CONCATENATE(S16,V16)</f>
        <v>500-W6</v>
      </c>
      <c r="Y16" s="195"/>
      <c r="Z16" s="56" t="str">
        <f>LEFT(S16, SEARCH("-",S16,1)-1)</f>
        <v>500</v>
      </c>
    </row>
    <row r="17" spans="1:26" ht="15.6">
      <c r="A17" s="229" t="s">
        <v>416</v>
      </c>
      <c r="B17" s="230"/>
      <c r="C17" s="187">
        <f>C16+D16</f>
        <v>12.2</v>
      </c>
      <c r="D17" s="187"/>
      <c r="E17" s="138"/>
      <c r="F17" s="225"/>
      <c r="G17" s="225"/>
      <c r="H17" s="56">
        <f>D16*H16</f>
        <v>1525</v>
      </c>
      <c r="I17" s="138"/>
      <c r="J17" s="44" t="s">
        <v>418</v>
      </c>
      <c r="K17" s="44"/>
      <c r="L17" s="44"/>
      <c r="M17" s="44">
        <v>5</v>
      </c>
      <c r="N17" s="49" t="str">
        <f t="shared" ref="N17" si="2">J17&amp;""&amp;L17</f>
        <v>400-W</v>
      </c>
      <c r="O17" s="194" t="str">
        <f>CONCATENATE(J17,M17)</f>
        <v>400-W5</v>
      </c>
      <c r="P17" s="195"/>
      <c r="Q17" s="56" t="str">
        <f>LEFT(J17, SEARCH("-",J17,1)-1)</f>
        <v>400</v>
      </c>
      <c r="R17" s="145"/>
      <c r="S17" s="133" t="s">
        <v>220</v>
      </c>
      <c r="T17" s="44"/>
      <c r="U17" s="44">
        <v>6</v>
      </c>
      <c r="V17" s="44"/>
      <c r="W17" s="49" t="str">
        <f>S17&amp;""&amp;U17</f>
        <v>w6</v>
      </c>
      <c r="X17" s="194" t="str">
        <f>CONCATENATE(S17,V17)</f>
        <v>w</v>
      </c>
      <c r="Y17" s="195"/>
      <c r="Z17" s="56"/>
    </row>
    <row r="18" spans="1:26" ht="15.6">
      <c r="A18" s="1"/>
      <c r="B18" s="1"/>
      <c r="C18" s="1"/>
      <c r="D18" s="1"/>
      <c r="E18" s="138"/>
      <c r="F18" s="225"/>
      <c r="G18" s="225"/>
      <c r="H18" s="126">
        <f>E13+F13+H17</f>
        <v>1975.2534737440305</v>
      </c>
      <c r="I18" s="138"/>
      <c r="J18" s="133" t="s">
        <v>220</v>
      </c>
      <c r="K18" s="44"/>
      <c r="L18" s="44">
        <v>6</v>
      </c>
      <c r="M18" s="44"/>
      <c r="N18" s="49" t="str">
        <f>J18&amp;""&amp;L18</f>
        <v>w6</v>
      </c>
      <c r="O18" s="194" t="str">
        <f>CONCATENATE(J18,M18)</f>
        <v>w</v>
      </c>
      <c r="P18" s="195"/>
      <c r="Q18" s="56"/>
      <c r="R18" s="145"/>
      <c r="S18" s="3" t="s">
        <v>66</v>
      </c>
      <c r="T18" s="5">
        <f>T14-T15</f>
        <v>0.59999999999999964</v>
      </c>
      <c r="U18" s="5"/>
      <c r="V18" s="5"/>
      <c r="Z18" s="56" t="str">
        <f>Z16</f>
        <v>500</v>
      </c>
    </row>
    <row r="19" spans="1:26" ht="15.6">
      <c r="A19" s="1"/>
      <c r="B19" s="1"/>
      <c r="C19" s="1"/>
      <c r="D19" s="1"/>
      <c r="E19" s="138"/>
      <c r="F19" s="227" t="s">
        <v>414</v>
      </c>
      <c r="G19" s="227"/>
      <c r="H19" s="75">
        <f>H18/C17</f>
        <v>161.90602243803531</v>
      </c>
      <c r="I19" s="138"/>
      <c r="J19" s="3" t="s">
        <v>417</v>
      </c>
      <c r="K19" s="5">
        <f>ABS(K14-K15)*100</f>
        <v>20.000000000000018</v>
      </c>
      <c r="L19" s="5"/>
      <c r="M19" s="5"/>
      <c r="Q19" s="56" t="str">
        <f>Q17</f>
        <v>400</v>
      </c>
      <c r="R19" s="144"/>
      <c r="S19" s="3" t="s">
        <v>51</v>
      </c>
      <c r="T19" s="5" t="e">
        <f>T18*#REF!</f>
        <v>#REF!</v>
      </c>
      <c r="U19" s="5"/>
      <c r="V19" s="5"/>
      <c r="X19" s="232"/>
      <c r="Y19" s="233"/>
      <c r="Z19" s="56">
        <f>V20*Z18</f>
        <v>3000</v>
      </c>
    </row>
    <row r="20" spans="1:26" ht="15.6">
      <c r="A20" s="1"/>
      <c r="B20" s="1"/>
      <c r="C20" s="1"/>
      <c r="D20" s="1"/>
      <c r="E20" s="138"/>
      <c r="F20" s="227" t="s">
        <v>415</v>
      </c>
      <c r="G20" s="227"/>
      <c r="H20" s="75">
        <f>H16-H19</f>
        <v>88.093977561964692</v>
      </c>
      <c r="I20" s="138"/>
      <c r="J20" s="3" t="s">
        <v>51</v>
      </c>
      <c r="K20" s="5">
        <f>K19*K16</f>
        <v>400.00000000000034</v>
      </c>
      <c r="L20" s="5"/>
      <c r="M20" s="5"/>
      <c r="O20" s="232"/>
      <c r="P20" s="233"/>
      <c r="Q20" s="56">
        <f>M21*Q19</f>
        <v>2000</v>
      </c>
      <c r="R20" s="144"/>
      <c r="S20" s="236" t="s">
        <v>413</v>
      </c>
      <c r="T20" s="236"/>
      <c r="U20" s="10">
        <f>SUM(U16:U17)</f>
        <v>6</v>
      </c>
      <c r="V20" s="10">
        <f>SUM(V16:V17)</f>
        <v>6</v>
      </c>
      <c r="W20" s="49"/>
      <c r="X20" s="234"/>
      <c r="Y20" s="235"/>
      <c r="Z20" s="126">
        <f>W13+X13+Z19</f>
        <v>3393.0583446228088</v>
      </c>
    </row>
    <row r="21" spans="1:26" ht="15.6">
      <c r="A21" s="1"/>
      <c r="B21" s="1"/>
      <c r="C21" s="1"/>
      <c r="D21" s="1"/>
      <c r="E21" s="138"/>
      <c r="F21" s="225"/>
      <c r="G21" s="225"/>
      <c r="H21" s="144"/>
      <c r="I21" s="138"/>
      <c r="J21" s="236" t="s">
        <v>413</v>
      </c>
      <c r="K21" s="236"/>
      <c r="L21" s="10">
        <f>SUM(L17:L18)</f>
        <v>6</v>
      </c>
      <c r="M21" s="10">
        <f>SUM(M17:M18)</f>
        <v>5</v>
      </c>
      <c r="N21" s="49"/>
      <c r="O21" s="234"/>
      <c r="P21" s="235"/>
      <c r="Q21" s="126">
        <f>N13+O13+Q20</f>
        <v>2381.8003932115666</v>
      </c>
      <c r="R21" s="144"/>
      <c r="S21" s="229" t="s">
        <v>416</v>
      </c>
      <c r="T21" s="230"/>
      <c r="U21" s="187">
        <f>U20+V20</f>
        <v>12</v>
      </c>
      <c r="V21" s="187"/>
      <c r="W21" s="138"/>
      <c r="X21" s="237" t="s">
        <v>414</v>
      </c>
      <c r="Y21" s="238"/>
      <c r="Z21" s="75">
        <f>Z20/U21</f>
        <v>282.75486205190072</v>
      </c>
    </row>
    <row r="22" spans="1:26" ht="15.6">
      <c r="A22" s="1"/>
      <c r="B22" s="1"/>
      <c r="C22" s="1"/>
      <c r="D22" s="1"/>
      <c r="E22" s="138"/>
      <c r="F22" s="225"/>
      <c r="G22" s="225"/>
      <c r="H22" s="144"/>
      <c r="I22" s="138"/>
      <c r="J22" s="229" t="s">
        <v>416</v>
      </c>
      <c r="K22" s="230"/>
      <c r="L22" s="187">
        <f>L21+M21</f>
        <v>11</v>
      </c>
      <c r="M22" s="187"/>
      <c r="N22" s="138"/>
      <c r="O22" s="237" t="s">
        <v>414</v>
      </c>
      <c r="P22" s="238"/>
      <c r="Q22" s="75">
        <f>Q21/L22</f>
        <v>216.52730847377879</v>
      </c>
      <c r="R22" s="144"/>
      <c r="S22" s="1"/>
      <c r="T22" s="1"/>
      <c r="U22" s="1"/>
      <c r="V22" s="1"/>
      <c r="W22" s="138"/>
      <c r="X22" s="237" t="s">
        <v>415</v>
      </c>
      <c r="Y22" s="238"/>
      <c r="Z22" s="75">
        <f>Z18-Z21</f>
        <v>217.24513794809928</v>
      </c>
    </row>
    <row r="23" spans="1:26" ht="15.6">
      <c r="A23" s="1"/>
      <c r="B23" s="1"/>
      <c r="C23" s="1"/>
      <c r="D23" s="1"/>
      <c r="E23" s="138"/>
      <c r="F23" s="225"/>
      <c r="G23" s="225"/>
      <c r="H23" s="144"/>
      <c r="I23" s="138"/>
      <c r="J23" s="1"/>
      <c r="K23" s="1"/>
      <c r="L23" s="1"/>
      <c r="M23" s="1"/>
      <c r="N23" s="138"/>
      <c r="O23" s="237" t="s">
        <v>415</v>
      </c>
      <c r="P23" s="238"/>
      <c r="Q23" s="75">
        <f>Q19-Q22</f>
        <v>183.47269152622121</v>
      </c>
      <c r="R23" s="144"/>
    </row>
    <row r="24" spans="1:26" ht="15.6">
      <c r="A24" s="1"/>
      <c r="B24" s="1"/>
      <c r="C24" s="1"/>
      <c r="D24" s="1"/>
      <c r="E24" s="138"/>
      <c r="F24" s="225"/>
      <c r="G24" s="225"/>
      <c r="H24" s="144"/>
      <c r="I24" s="138"/>
      <c r="J24" s="1"/>
      <c r="K24" s="1"/>
      <c r="L24" s="1"/>
      <c r="M24" s="1"/>
      <c r="N24" s="138"/>
      <c r="R24" s="144"/>
    </row>
    <row r="25" spans="1:26" ht="15.6">
      <c r="A25" s="1"/>
      <c r="B25" s="1"/>
      <c r="C25" s="1"/>
      <c r="D25" s="1"/>
      <c r="E25" s="138"/>
      <c r="F25" s="225"/>
      <c r="G25" s="225"/>
      <c r="H25" s="144"/>
      <c r="I25" s="138"/>
      <c r="J25" s="1"/>
      <c r="K25" s="1"/>
      <c r="L25" s="1"/>
      <c r="M25" s="1"/>
      <c r="N25" s="138"/>
      <c r="R25" s="144"/>
    </row>
    <row r="26" spans="1:26" ht="15.6">
      <c r="A26" s="1"/>
      <c r="B26" s="1"/>
      <c r="C26" s="1"/>
      <c r="D26" s="1"/>
      <c r="E26" s="138"/>
      <c r="F26" s="225"/>
      <c r="G26" s="225"/>
      <c r="H26" s="144"/>
      <c r="I26" s="138"/>
      <c r="J26" s="139"/>
      <c r="N26" s="142"/>
    </row>
    <row r="27" spans="1:26" ht="15.6">
      <c r="A27" s="1"/>
      <c r="B27" s="1"/>
      <c r="C27" s="1"/>
      <c r="D27" s="1"/>
      <c r="E27" s="138"/>
      <c r="F27" s="225"/>
      <c r="G27" s="225"/>
      <c r="H27" s="144"/>
      <c r="I27" s="138"/>
      <c r="J27" s="139"/>
    </row>
    <row r="28" spans="1:26" ht="15.6">
      <c r="A28" s="1"/>
      <c r="B28" s="1"/>
      <c r="C28" s="1"/>
      <c r="D28" s="1"/>
      <c r="E28" s="138"/>
      <c r="F28" s="225"/>
      <c r="G28" s="225"/>
      <c r="H28" s="144"/>
      <c r="I28" s="138"/>
      <c r="J28" s="139"/>
    </row>
    <row r="29" spans="1:26" ht="15.6">
      <c r="A29" s="1"/>
      <c r="B29" s="1"/>
      <c r="C29" s="1"/>
      <c r="D29" s="1"/>
      <c r="E29" s="138"/>
      <c r="F29" s="225"/>
      <c r="G29" s="225"/>
      <c r="H29" s="144"/>
      <c r="I29" s="138"/>
      <c r="J29" s="139"/>
    </row>
    <row r="30" spans="1:26" ht="15.6">
      <c r="A30" s="1"/>
      <c r="B30" s="1"/>
      <c r="C30" s="1"/>
      <c r="D30" s="1"/>
      <c r="E30" s="138"/>
      <c r="F30" s="225"/>
      <c r="G30" s="225"/>
      <c r="H30" s="144"/>
      <c r="I30" s="138"/>
      <c r="J30" s="139"/>
    </row>
    <row r="31" spans="1:26" ht="15.6">
      <c r="A31" s="1"/>
      <c r="B31" s="1"/>
      <c r="C31" s="1"/>
      <c r="D31" s="1"/>
      <c r="E31" s="138"/>
      <c r="F31" s="225"/>
      <c r="G31" s="225"/>
      <c r="H31" s="144"/>
      <c r="I31" s="138"/>
      <c r="J31" s="139"/>
    </row>
    <row r="32" spans="1:26" ht="15.6">
      <c r="A32" s="1"/>
      <c r="B32" s="1"/>
      <c r="C32" s="1"/>
      <c r="D32" s="1"/>
      <c r="E32" s="138"/>
      <c r="F32" s="225"/>
      <c r="G32" s="225"/>
      <c r="H32" s="144"/>
      <c r="I32" s="138"/>
      <c r="J32" s="139"/>
    </row>
    <row r="33" spans="1:10" ht="15.6">
      <c r="A33" s="1"/>
      <c r="B33" s="1"/>
      <c r="C33" s="1"/>
      <c r="D33" s="1"/>
      <c r="E33" s="138"/>
      <c r="F33" s="225"/>
      <c r="G33" s="225"/>
      <c r="H33" s="144"/>
      <c r="I33" s="138"/>
      <c r="J33" s="139"/>
    </row>
    <row r="34" spans="1:10" ht="15.6">
      <c r="A34" s="1"/>
      <c r="B34" s="1"/>
      <c r="C34" s="1"/>
      <c r="D34" s="1"/>
      <c r="E34" s="138"/>
      <c r="F34" s="225"/>
      <c r="G34" s="225"/>
      <c r="H34" s="144"/>
      <c r="I34" s="138"/>
      <c r="J34" s="139"/>
    </row>
    <row r="35" spans="1:10" ht="15.6">
      <c r="A35" s="1"/>
      <c r="B35" s="1"/>
      <c r="C35" s="1"/>
      <c r="D35" s="1"/>
      <c r="E35" s="138"/>
      <c r="F35" s="225"/>
      <c r="G35" s="225"/>
      <c r="H35" s="144"/>
      <c r="I35" s="138"/>
      <c r="J35" s="139"/>
    </row>
    <row r="36" spans="1:10" ht="15.6">
      <c r="A36" s="1"/>
      <c r="B36" s="1"/>
      <c r="C36" s="1"/>
      <c r="D36" s="1"/>
      <c r="E36" s="138"/>
      <c r="F36" s="225"/>
      <c r="G36" s="225"/>
      <c r="H36" s="144"/>
      <c r="I36" s="138"/>
      <c r="J36" s="139"/>
    </row>
    <row r="37" spans="1:10" ht="15.6">
      <c r="A37" s="1"/>
      <c r="B37" s="1"/>
      <c r="C37" s="1"/>
      <c r="D37" s="1"/>
      <c r="E37" s="138"/>
      <c r="F37" s="225"/>
      <c r="G37" s="225"/>
      <c r="H37" s="144"/>
      <c r="I37" s="138"/>
      <c r="J37" s="139"/>
    </row>
    <row r="38" spans="1:10" ht="15.6">
      <c r="A38" s="1"/>
      <c r="B38" s="1"/>
      <c r="C38" s="1"/>
      <c r="D38" s="1"/>
      <c r="E38" s="138"/>
      <c r="F38" s="225"/>
      <c r="G38" s="225"/>
      <c r="H38" s="144"/>
      <c r="I38" s="138"/>
      <c r="J38" s="139"/>
    </row>
    <row r="39" spans="1:10" ht="15.6">
      <c r="A39" s="140"/>
      <c r="B39" s="140"/>
      <c r="C39" s="47"/>
      <c r="D39" s="47"/>
      <c r="E39" s="47"/>
      <c r="F39" s="228"/>
      <c r="G39" s="228"/>
      <c r="H39" s="144"/>
      <c r="I39" s="138"/>
      <c r="J39" s="139"/>
    </row>
    <row r="40" spans="1:10" ht="15.6">
      <c r="I40" s="138"/>
      <c r="J40" s="139"/>
    </row>
    <row r="41" spans="1:10" ht="15.6">
      <c r="I41" s="138"/>
      <c r="J41" s="139"/>
    </row>
    <row r="42" spans="1:10" ht="15.6">
      <c r="I42" s="138"/>
      <c r="J42" s="139"/>
    </row>
    <row r="43" spans="1:10" ht="15.6">
      <c r="I43" s="138"/>
      <c r="J43" s="139"/>
    </row>
    <row r="44" spans="1:10">
      <c r="I44" s="138"/>
      <c r="J44" s="141"/>
    </row>
  </sheetData>
  <mergeCells count="80">
    <mergeCell ref="X21:Y21"/>
    <mergeCell ref="X22:Y22"/>
    <mergeCell ref="X16:Y16"/>
    <mergeCell ref="X17:Y17"/>
    <mergeCell ref="X19:Y19"/>
    <mergeCell ref="X20:Y20"/>
    <mergeCell ref="X11:Y12"/>
    <mergeCell ref="Z11:Z12"/>
    <mergeCell ref="X13:Y13"/>
    <mergeCell ref="X14:Y14"/>
    <mergeCell ref="X15:Y15"/>
    <mergeCell ref="O22:P22"/>
    <mergeCell ref="O23:P23"/>
    <mergeCell ref="L6:N6"/>
    <mergeCell ref="U6:W6"/>
    <mergeCell ref="S11:S12"/>
    <mergeCell ref="T11:T12"/>
    <mergeCell ref="U11:U12"/>
    <mergeCell ref="V11:V12"/>
    <mergeCell ref="W11:W12"/>
    <mergeCell ref="S21:T21"/>
    <mergeCell ref="U21:V21"/>
    <mergeCell ref="Q11:Q12"/>
    <mergeCell ref="S20:T20"/>
    <mergeCell ref="J22:K22"/>
    <mergeCell ref="L22:M22"/>
    <mergeCell ref="O20:P20"/>
    <mergeCell ref="O21:P21"/>
    <mergeCell ref="K11:K12"/>
    <mergeCell ref="L11:L12"/>
    <mergeCell ref="M11:M12"/>
    <mergeCell ref="N11:N12"/>
    <mergeCell ref="O11:P12"/>
    <mergeCell ref="O13:P13"/>
    <mergeCell ref="O14:P14"/>
    <mergeCell ref="O15:P15"/>
    <mergeCell ref="O16:P16"/>
    <mergeCell ref="O17:P17"/>
    <mergeCell ref="O18:P18"/>
    <mergeCell ref="J21:K21"/>
    <mergeCell ref="A17:B17"/>
    <mergeCell ref="A16:B16"/>
    <mergeCell ref="F14:G14"/>
    <mergeCell ref="F11:G12"/>
    <mergeCell ref="A11:A12"/>
    <mergeCell ref="C11:C12"/>
    <mergeCell ref="F15:G15"/>
    <mergeCell ref="B11:B12"/>
    <mergeCell ref="E11:E12"/>
    <mergeCell ref="F16:G16"/>
    <mergeCell ref="F39:G39"/>
    <mergeCell ref="F25:G25"/>
    <mergeCell ref="F26:G26"/>
    <mergeCell ref="F27:G27"/>
    <mergeCell ref="F34:G34"/>
    <mergeCell ref="F28:G28"/>
    <mergeCell ref="F29:G29"/>
    <mergeCell ref="F30:G30"/>
    <mergeCell ref="F38:G38"/>
    <mergeCell ref="F32:G32"/>
    <mergeCell ref="F35:G35"/>
    <mergeCell ref="F36:G36"/>
    <mergeCell ref="F31:G31"/>
    <mergeCell ref="F37:G37"/>
    <mergeCell ref="F33:G33"/>
    <mergeCell ref="F24:G24"/>
    <mergeCell ref="F22:G22"/>
    <mergeCell ref="F23:G23"/>
    <mergeCell ref="F18:G18"/>
    <mergeCell ref="F19:G19"/>
    <mergeCell ref="F21:G21"/>
    <mergeCell ref="F20:G20"/>
    <mergeCell ref="D6:E6"/>
    <mergeCell ref="G1:N1"/>
    <mergeCell ref="D11:D12"/>
    <mergeCell ref="J11:J12"/>
    <mergeCell ref="F17:G17"/>
    <mergeCell ref="F13:G13"/>
    <mergeCell ref="C17:D17"/>
    <mergeCell ref="H11:H12"/>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15794-3BA8-48DF-AAE9-A457D38FF57E}">
  <dimension ref="A1:R26"/>
  <sheetViews>
    <sheetView workbookViewId="0">
      <pane ySplit="1" topLeftCell="A2" activePane="bottomLeft" state="frozen"/>
      <selection pane="bottomLeft" activeCell="B11" sqref="B11"/>
    </sheetView>
  </sheetViews>
  <sheetFormatPr defaultRowHeight="14.4"/>
  <cols>
    <col min="1" max="1" width="5.21875" customWidth="1"/>
    <col min="3" max="3" width="1.6640625" customWidth="1"/>
    <col min="4" max="4" width="5.44140625" customWidth="1"/>
    <col min="5" max="5" width="6.21875" customWidth="1"/>
    <col min="6" max="6" width="1.77734375" customWidth="1"/>
    <col min="7" max="7" width="7.33203125" customWidth="1"/>
    <col min="9" max="9" width="1.33203125" customWidth="1"/>
    <col min="10" max="10" width="7" customWidth="1"/>
    <col min="12" max="12" width="2.109375" customWidth="1"/>
    <col min="13" max="13" width="6.6640625" customWidth="1"/>
    <col min="15" max="15" width="3.33203125" customWidth="1"/>
    <col min="16" max="16" width="5.6640625" customWidth="1"/>
    <col min="17" max="17" width="6.77734375" customWidth="1"/>
  </cols>
  <sheetData>
    <row r="1" spans="1:18" ht="18.600000000000001" thickBot="1">
      <c r="G1" s="197" t="s">
        <v>447</v>
      </c>
      <c r="H1" s="198"/>
      <c r="I1" s="198"/>
      <c r="J1" s="198"/>
      <c r="K1" s="198"/>
      <c r="L1" s="198"/>
      <c r="M1" s="198"/>
      <c r="N1" s="198"/>
      <c r="O1" s="198"/>
    </row>
    <row r="2" spans="1:18">
      <c r="A2" s="157" t="s">
        <v>420</v>
      </c>
      <c r="B2" s="157"/>
      <c r="C2" s="157"/>
      <c r="D2" s="157"/>
      <c r="E2" s="157"/>
      <c r="F2" s="157"/>
      <c r="G2" s="157"/>
      <c r="L2" t="s">
        <v>446</v>
      </c>
      <c r="M2" t="s">
        <v>443</v>
      </c>
    </row>
    <row r="3" spans="1:18">
      <c r="A3" s="157" t="s">
        <v>421</v>
      </c>
      <c r="B3" s="157"/>
      <c r="C3" s="157"/>
      <c r="F3" t="s">
        <v>423</v>
      </c>
      <c r="J3" t="s">
        <v>241</v>
      </c>
      <c r="K3" s="147" t="s">
        <v>430</v>
      </c>
    </row>
    <row r="4" spans="1:18">
      <c r="A4" s="157" t="s">
        <v>422</v>
      </c>
      <c r="B4" s="157"/>
      <c r="C4" s="157"/>
      <c r="D4" s="157"/>
      <c r="F4" s="157" t="s">
        <v>424</v>
      </c>
      <c r="G4" s="157"/>
      <c r="H4" s="157"/>
      <c r="K4" s="239" t="s">
        <v>433</v>
      </c>
      <c r="L4" s="239"/>
      <c r="M4" s="239"/>
      <c r="N4" s="239"/>
      <c r="O4" s="239"/>
      <c r="P4" s="45"/>
      <c r="Q4" s="45"/>
      <c r="R4" s="45"/>
    </row>
    <row r="5" spans="1:18">
      <c r="A5" s="157" t="s">
        <v>425</v>
      </c>
      <c r="B5" s="157"/>
      <c r="G5" s="157" t="s">
        <v>429</v>
      </c>
      <c r="H5" s="157"/>
      <c r="I5" s="157"/>
      <c r="J5" s="157"/>
      <c r="K5" s="157" t="s">
        <v>432</v>
      </c>
      <c r="L5" s="157"/>
      <c r="M5" s="157"/>
      <c r="N5" s="157"/>
      <c r="O5" s="157"/>
      <c r="P5" s="157"/>
      <c r="Q5" s="157"/>
      <c r="R5" s="157"/>
    </row>
    <row r="6" spans="1:18">
      <c r="G6" s="162"/>
      <c r="H6" s="162"/>
      <c r="K6" t="s">
        <v>431</v>
      </c>
      <c r="P6" s="191" t="s">
        <v>448</v>
      </c>
      <c r="Q6" s="191"/>
    </row>
    <row r="7" spans="1:18">
      <c r="A7" s="167" t="s">
        <v>426</v>
      </c>
      <c r="B7" s="167"/>
      <c r="D7" s="167" t="s">
        <v>426</v>
      </c>
      <c r="E7" s="167"/>
      <c r="G7" s="167" t="s">
        <v>450</v>
      </c>
      <c r="H7" s="167"/>
      <c r="J7" s="162"/>
      <c r="K7" s="162"/>
      <c r="M7" s="162"/>
      <c r="N7" s="162"/>
      <c r="P7" s="167" t="s">
        <v>453</v>
      </c>
      <c r="Q7" s="167"/>
    </row>
    <row r="8" spans="1:18">
      <c r="A8" s="2" t="s">
        <v>75</v>
      </c>
      <c r="B8" s="5">
        <v>2500</v>
      </c>
      <c r="D8" s="2" t="s">
        <v>4</v>
      </c>
      <c r="E8" s="5">
        <v>48</v>
      </c>
      <c r="G8" s="2" t="s">
        <v>75</v>
      </c>
      <c r="H8" s="5">
        <v>6500</v>
      </c>
      <c r="J8" s="167" t="s">
        <v>449</v>
      </c>
      <c r="K8" s="167"/>
      <c r="M8" s="167" t="s">
        <v>449</v>
      </c>
      <c r="N8" s="167"/>
      <c r="P8" s="2" t="s">
        <v>4</v>
      </c>
      <c r="Q8" s="5">
        <v>100</v>
      </c>
    </row>
    <row r="9" spans="1:18">
      <c r="A9" s="2" t="s">
        <v>4</v>
      </c>
      <c r="B9" s="5">
        <v>12</v>
      </c>
      <c r="D9" s="2" t="s">
        <v>5</v>
      </c>
      <c r="E9" s="5">
        <v>10</v>
      </c>
      <c r="G9" s="2" t="s">
        <v>4</v>
      </c>
      <c r="H9" s="5">
        <v>130</v>
      </c>
      <c r="J9" s="2" t="s">
        <v>75</v>
      </c>
      <c r="K9" s="5">
        <v>2200</v>
      </c>
      <c r="M9" s="2" t="s">
        <v>75</v>
      </c>
      <c r="N9" s="5">
        <v>6500</v>
      </c>
      <c r="P9" s="2" t="s">
        <v>6</v>
      </c>
      <c r="Q9" s="5">
        <v>15</v>
      </c>
    </row>
    <row r="10" spans="1:18">
      <c r="A10" s="2" t="s">
        <v>427</v>
      </c>
      <c r="B10" s="5">
        <v>140</v>
      </c>
      <c r="D10" s="2" t="s">
        <v>6</v>
      </c>
      <c r="E10" s="5">
        <v>4</v>
      </c>
      <c r="G10" s="2" t="s">
        <v>434</v>
      </c>
      <c r="H10" s="5">
        <v>5.3</v>
      </c>
      <c r="J10" s="2" t="s">
        <v>4</v>
      </c>
      <c r="K10" s="5">
        <v>130</v>
      </c>
      <c r="M10" s="2" t="s">
        <v>4</v>
      </c>
      <c r="N10" s="5">
        <v>130</v>
      </c>
      <c r="P10" s="2" t="s">
        <v>43</v>
      </c>
      <c r="Q10" s="5">
        <v>1.0249999999999999</v>
      </c>
    </row>
    <row r="11" spans="1:18">
      <c r="A11" s="43" t="s">
        <v>426</v>
      </c>
      <c r="B11" s="34">
        <f>(B8*B10)/(12*B9)</f>
        <v>2430.5555555555557</v>
      </c>
      <c r="D11" s="2" t="s">
        <v>22</v>
      </c>
      <c r="E11" s="5">
        <v>2.5</v>
      </c>
      <c r="G11" s="2" t="s">
        <v>435</v>
      </c>
      <c r="H11" s="5">
        <v>6.3</v>
      </c>
      <c r="J11" s="2" t="s">
        <v>434</v>
      </c>
      <c r="K11" s="5">
        <v>5.3</v>
      </c>
      <c r="M11" s="2" t="s">
        <v>434</v>
      </c>
      <c r="N11" s="5">
        <v>5.3</v>
      </c>
      <c r="P11" s="2" t="s">
        <v>434</v>
      </c>
      <c r="Q11" s="5">
        <v>3.5</v>
      </c>
    </row>
    <row r="12" spans="1:18">
      <c r="D12" s="2" t="s">
        <v>43</v>
      </c>
      <c r="E12" s="5">
        <v>1</v>
      </c>
      <c r="G12" s="2" t="s">
        <v>441</v>
      </c>
      <c r="H12" s="5">
        <v>1</v>
      </c>
      <c r="J12" s="2" t="s">
        <v>435</v>
      </c>
      <c r="K12" s="5">
        <v>6.3</v>
      </c>
      <c r="M12" s="2" t="s">
        <v>435</v>
      </c>
      <c r="N12" s="5">
        <v>6.3</v>
      </c>
      <c r="P12" s="2" t="s">
        <v>435</v>
      </c>
      <c r="Q12" s="5">
        <v>3.5</v>
      </c>
    </row>
    <row r="13" spans="1:18">
      <c r="D13" s="12" t="s">
        <v>101</v>
      </c>
      <c r="E13" s="10">
        <f>E8*E9*E11*E12</f>
        <v>1200</v>
      </c>
      <c r="G13" s="2" t="s">
        <v>43</v>
      </c>
      <c r="H13" s="5">
        <v>1</v>
      </c>
      <c r="J13" s="2" t="s">
        <v>43</v>
      </c>
      <c r="K13" s="5">
        <v>1</v>
      </c>
      <c r="M13" s="2" t="s">
        <v>441</v>
      </c>
      <c r="N13" s="5">
        <v>1</v>
      </c>
      <c r="P13" s="2" t="s">
        <v>220</v>
      </c>
      <c r="Q13" s="5">
        <v>80</v>
      </c>
    </row>
    <row r="14" spans="1:18">
      <c r="D14" s="12" t="s">
        <v>428</v>
      </c>
      <c r="E14" s="10">
        <f>(E8*E8)/(12*E11)</f>
        <v>76.8</v>
      </c>
      <c r="G14" s="2" t="s">
        <v>426</v>
      </c>
      <c r="H14" s="5">
        <v>230</v>
      </c>
      <c r="J14" s="2" t="s">
        <v>427</v>
      </c>
      <c r="K14" s="5">
        <v>150</v>
      </c>
      <c r="M14" s="2" t="s">
        <v>43</v>
      </c>
      <c r="N14" s="5">
        <v>1</v>
      </c>
      <c r="P14" s="2" t="s">
        <v>72</v>
      </c>
      <c r="Q14" s="5">
        <v>38</v>
      </c>
    </row>
    <row r="15" spans="1:18">
      <c r="D15" s="43" t="s">
        <v>426</v>
      </c>
      <c r="E15" s="34">
        <f>(E13*E14)/(100*E8)</f>
        <v>19.2</v>
      </c>
      <c r="G15" s="2" t="s">
        <v>220</v>
      </c>
      <c r="H15" s="5">
        <v>130</v>
      </c>
      <c r="J15" s="2" t="s">
        <v>220</v>
      </c>
      <c r="K15" s="5">
        <v>0</v>
      </c>
      <c r="M15" s="2" t="s">
        <v>426</v>
      </c>
      <c r="N15" s="5">
        <v>230</v>
      </c>
      <c r="P15" s="2" t="s">
        <v>442</v>
      </c>
      <c r="Q15" s="5">
        <v>0</v>
      </c>
    </row>
    <row r="16" spans="1:18">
      <c r="G16" s="2" t="s">
        <v>72</v>
      </c>
      <c r="H16" s="5">
        <v>55</v>
      </c>
      <c r="J16" s="2" t="s">
        <v>72</v>
      </c>
      <c r="K16" s="5">
        <v>-60</v>
      </c>
      <c r="M16" s="2" t="s">
        <v>220</v>
      </c>
      <c r="N16" s="5">
        <v>130</v>
      </c>
      <c r="P16" s="12" t="s">
        <v>444</v>
      </c>
      <c r="Q16" s="5">
        <f>ABS(IF(Q15=0,Q8/2,(-(Q8/2)+Q15)))</f>
        <v>50</v>
      </c>
    </row>
    <row r="17" spans="7:17">
      <c r="G17" s="12" t="s">
        <v>436</v>
      </c>
      <c r="H17" s="9">
        <f>ABS((H15*H16)/H14)</f>
        <v>31.086956521739129</v>
      </c>
      <c r="J17" s="2" t="s">
        <v>442</v>
      </c>
      <c r="K17" s="5">
        <v>-5</v>
      </c>
      <c r="M17" s="2" t="s">
        <v>72</v>
      </c>
      <c r="N17" s="5">
        <v>55</v>
      </c>
      <c r="P17" s="12" t="s">
        <v>445</v>
      </c>
      <c r="Q17" s="5">
        <f>ABS(IF(Q15=0,Q8/2,((Q8/2)+Q15)))</f>
        <v>50</v>
      </c>
    </row>
    <row r="18" spans="7:17">
      <c r="G18" s="12" t="s">
        <v>437</v>
      </c>
      <c r="H18" s="22">
        <f>(H9-H12)*H17/H9/100</f>
        <v>0.3084782608695652</v>
      </c>
      <c r="J18" s="12" t="s">
        <v>444</v>
      </c>
      <c r="K18" s="10">
        <f>ABS(IF(K17=0,K10/2,-(K10/2)+K17))</f>
        <v>70</v>
      </c>
      <c r="M18" s="2" t="s">
        <v>442</v>
      </c>
      <c r="N18" s="5">
        <v>6</v>
      </c>
      <c r="P18" s="12" t="s">
        <v>451</v>
      </c>
      <c r="Q18" s="10">
        <f>(Q11+Q12)/2</f>
        <v>3.5</v>
      </c>
    </row>
    <row r="19" spans="7:17">
      <c r="G19" s="12" t="s">
        <v>438</v>
      </c>
      <c r="H19" s="22">
        <f>(H12*H17)/H9/100</f>
        <v>2.3913043478260869E-3</v>
      </c>
      <c r="J19" s="12" t="s">
        <v>445</v>
      </c>
      <c r="K19" s="10">
        <f>ABS(ABS((K10/2)+K17))</f>
        <v>60</v>
      </c>
      <c r="M19" s="12" t="s">
        <v>444</v>
      </c>
      <c r="N19" s="5">
        <f>ABS(IF(N18=0,N10/2,(-(N10/2)+N18)))</f>
        <v>59</v>
      </c>
      <c r="P19" s="12" t="s">
        <v>428</v>
      </c>
      <c r="Q19" s="10">
        <f>(Q8*Q8)/(12*Q18)</f>
        <v>238.0952380952381</v>
      </c>
    </row>
    <row r="20" spans="7:17">
      <c r="G20" s="43" t="s">
        <v>439</v>
      </c>
      <c r="H20" s="9">
        <f>ABS(IF(H16&gt;=0,H18-H10,H18+H10))</f>
        <v>4.9915217391304347</v>
      </c>
      <c r="J20" s="12" t="s">
        <v>426</v>
      </c>
      <c r="K20" s="9">
        <f>(K9*K14)/(100*K10)</f>
        <v>25.384615384615383</v>
      </c>
      <c r="M20" s="12" t="s">
        <v>445</v>
      </c>
      <c r="N20" s="5">
        <f>ABS((N10/2)+N18)</f>
        <v>71</v>
      </c>
      <c r="P20" s="12" t="s">
        <v>75</v>
      </c>
      <c r="Q20" s="10">
        <f>Q8*Q9*Q10*Q18</f>
        <v>5381.2499999999991</v>
      </c>
    </row>
    <row r="21" spans="7:17">
      <c r="G21" s="43" t="s">
        <v>440</v>
      </c>
      <c r="H21" s="9">
        <f>ABS(IF(H16&gt;=0,H19+H11,H19-H11))</f>
        <v>6.3023913043478261</v>
      </c>
      <c r="J21" s="12" t="s">
        <v>436</v>
      </c>
      <c r="K21" s="22">
        <f>ABS((K15*K16)/K20)</f>
        <v>0</v>
      </c>
      <c r="M21" s="12" t="s">
        <v>436</v>
      </c>
      <c r="N21" s="9">
        <f>ABS((N16*N17)/N15)</f>
        <v>31.086956521739129</v>
      </c>
      <c r="P21" s="12" t="s">
        <v>426</v>
      </c>
      <c r="Q21" s="9">
        <f>(Q20*Q19)/(100*Q8)</f>
        <v>128.12499999999997</v>
      </c>
    </row>
    <row r="22" spans="7:17">
      <c r="J22" s="12" t="s">
        <v>437</v>
      </c>
      <c r="K22" s="22">
        <f>K18*K21/K10/100</f>
        <v>0</v>
      </c>
      <c r="M22" s="12" t="s">
        <v>437</v>
      </c>
      <c r="N22" s="22">
        <f>(N20*N21)/N10/100</f>
        <v>0.16978260869565215</v>
      </c>
      <c r="P22" s="12" t="s">
        <v>436</v>
      </c>
      <c r="Q22" s="9">
        <f>(Q13*Q14)/Q21</f>
        <v>23.72682926829269</v>
      </c>
    </row>
    <row r="23" spans="7:17">
      <c r="J23" s="12" t="s">
        <v>438</v>
      </c>
      <c r="K23" s="22">
        <f>K19*K21/K10/100</f>
        <v>0</v>
      </c>
      <c r="M23" s="12" t="s">
        <v>438</v>
      </c>
      <c r="N23" s="22">
        <f>(N19*N21)/N10/100</f>
        <v>0.14108695652173911</v>
      </c>
      <c r="P23" s="12" t="s">
        <v>437</v>
      </c>
      <c r="Q23" s="22">
        <f>(Q16*Q22)/Q8/100</f>
        <v>0.11863414634146345</v>
      </c>
    </row>
    <row r="24" spans="7:17">
      <c r="J24" s="43" t="s">
        <v>439</v>
      </c>
      <c r="K24" s="22">
        <f>ABS(IF(K16&gt;=0,K22+K11,K22-K11))</f>
        <v>5.3</v>
      </c>
      <c r="L24" s="148"/>
      <c r="M24" s="43" t="s">
        <v>439</v>
      </c>
      <c r="N24" s="22">
        <f>ABS(IF(N17&gt;=0,N22-N11,N22+N11))</f>
        <v>5.1302173913043481</v>
      </c>
      <c r="P24" s="12" t="s">
        <v>438</v>
      </c>
      <c r="Q24" s="22">
        <f>(Q17*Q22)/Q8/100</f>
        <v>0.11863414634146345</v>
      </c>
    </row>
    <row r="25" spans="7:17">
      <c r="J25" s="43" t="s">
        <v>440</v>
      </c>
      <c r="K25" s="22">
        <f>ABS(IF(K16&gt;=0,K12-K23,K12+K23))</f>
        <v>6.3</v>
      </c>
      <c r="M25" s="43" t="s">
        <v>440</v>
      </c>
      <c r="N25" s="22">
        <f>ABS(IF(N17&gt;=0,N23+N12,N23-N12))</f>
        <v>6.4410869565217386</v>
      </c>
      <c r="P25" s="43" t="s">
        <v>439</v>
      </c>
      <c r="Q25" s="22">
        <f>ABS(IF(Q14&gt;=0,Q23-Q11,Q23+Q11))</f>
        <v>3.3813658536585365</v>
      </c>
    </row>
    <row r="26" spans="7:17">
      <c r="P26" s="43" t="s">
        <v>440</v>
      </c>
      <c r="Q26" s="22">
        <f>ABS(IF(Q14&gt;=0,Q24+Q12,Q24-Q12))</f>
        <v>3.6186341463414635</v>
      </c>
    </row>
  </sheetData>
  <mergeCells count="19">
    <mergeCell ref="G1:O1"/>
    <mergeCell ref="A2:G2"/>
    <mergeCell ref="A3:C3"/>
    <mergeCell ref="A4:D4"/>
    <mergeCell ref="M7:N7"/>
    <mergeCell ref="K4:O4"/>
    <mergeCell ref="K5:R5"/>
    <mergeCell ref="G7:H7"/>
    <mergeCell ref="F4:H4"/>
    <mergeCell ref="G6:H6"/>
    <mergeCell ref="J7:K7"/>
    <mergeCell ref="A5:B5"/>
    <mergeCell ref="A7:B7"/>
    <mergeCell ref="D7:E7"/>
    <mergeCell ref="G5:J5"/>
    <mergeCell ref="M8:N8"/>
    <mergeCell ref="P7:Q7"/>
    <mergeCell ref="P6:Q6"/>
    <mergeCell ref="J8:K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0D6D-3F60-46CB-983D-DAC3B5D2B198}">
  <dimension ref="A1:U24"/>
  <sheetViews>
    <sheetView tabSelected="1" workbookViewId="0">
      <selection activeCell="E12" sqref="E12"/>
    </sheetView>
  </sheetViews>
  <sheetFormatPr defaultRowHeight="14.4"/>
  <cols>
    <col min="1" max="1" width="6.88671875" customWidth="1"/>
    <col min="2" max="2" width="7.21875" customWidth="1"/>
    <col min="3" max="3" width="2.109375" customWidth="1"/>
    <col min="4" max="4" width="6.6640625" customWidth="1"/>
    <col min="5" max="5" width="7.33203125" customWidth="1"/>
    <col min="6" max="6" width="8" customWidth="1"/>
    <col min="7" max="7" width="7.109375" customWidth="1"/>
  </cols>
  <sheetData>
    <row r="1" spans="1:21" ht="18">
      <c r="F1" s="240" t="s">
        <v>452</v>
      </c>
      <c r="G1" s="240"/>
      <c r="H1" s="240"/>
      <c r="I1" s="240"/>
      <c r="J1" s="240"/>
      <c r="K1" s="240"/>
      <c r="L1" s="240"/>
      <c r="M1" s="240"/>
      <c r="N1" s="240"/>
    </row>
    <row r="3" spans="1:21">
      <c r="B3" s="241" t="s">
        <v>460</v>
      </c>
      <c r="C3" s="241"/>
      <c r="D3" s="241"/>
      <c r="E3" s="241"/>
      <c r="F3" s="241"/>
      <c r="G3" s="241"/>
      <c r="H3" s="241"/>
      <c r="I3" s="241"/>
      <c r="J3" s="241"/>
      <c r="K3" s="241"/>
      <c r="L3" s="241"/>
      <c r="M3" s="241"/>
      <c r="N3" s="241"/>
      <c r="O3" s="241"/>
      <c r="P3" s="241"/>
      <c r="Q3" s="241"/>
      <c r="R3" s="241"/>
      <c r="S3" s="241"/>
      <c r="T3" s="241"/>
      <c r="U3" s="241"/>
    </row>
    <row r="5" spans="1:21">
      <c r="A5" s="191" t="s">
        <v>464</v>
      </c>
      <c r="B5" s="191"/>
      <c r="D5" s="162" t="s">
        <v>463</v>
      </c>
      <c r="E5" s="162"/>
    </row>
    <row r="6" spans="1:21">
      <c r="A6" s="167" t="s">
        <v>461</v>
      </c>
      <c r="B6" s="167"/>
      <c r="D6" s="167" t="s">
        <v>462</v>
      </c>
      <c r="E6" s="167"/>
      <c r="G6" s="242" t="s">
        <v>454</v>
      </c>
      <c r="H6" s="243"/>
      <c r="J6" s="242" t="s">
        <v>454</v>
      </c>
      <c r="K6" s="243"/>
    </row>
    <row r="7" spans="1:21">
      <c r="A7" s="2" t="s">
        <v>4</v>
      </c>
      <c r="B7" s="5">
        <v>50</v>
      </c>
      <c r="D7" s="2" t="s">
        <v>4</v>
      </c>
      <c r="E7" s="5">
        <v>84</v>
      </c>
      <c r="G7" s="2" t="s">
        <v>4</v>
      </c>
      <c r="H7" s="5">
        <v>90</v>
      </c>
      <c r="J7" s="2" t="s">
        <v>4</v>
      </c>
      <c r="K7" s="5">
        <v>90</v>
      </c>
    </row>
    <row r="8" spans="1:21">
      <c r="A8" s="2" t="s">
        <v>5</v>
      </c>
      <c r="B8" s="5">
        <v>8</v>
      </c>
      <c r="D8" s="2" t="s">
        <v>434</v>
      </c>
      <c r="E8" s="5">
        <v>5.5</v>
      </c>
      <c r="G8" s="2" t="s">
        <v>434</v>
      </c>
      <c r="H8" s="5">
        <v>4.5</v>
      </c>
      <c r="J8" s="2" t="s">
        <v>434</v>
      </c>
      <c r="K8" s="5">
        <v>4.5</v>
      </c>
    </row>
    <row r="9" spans="1:21">
      <c r="A9" s="2" t="s">
        <v>22</v>
      </c>
      <c r="B9" s="5">
        <v>4</v>
      </c>
      <c r="D9" s="2" t="s">
        <v>435</v>
      </c>
      <c r="E9" s="5">
        <v>5.5</v>
      </c>
      <c r="G9" s="2" t="s">
        <v>435</v>
      </c>
      <c r="H9" s="5">
        <v>5</v>
      </c>
      <c r="J9" s="2" t="s">
        <v>435</v>
      </c>
      <c r="K9" s="5">
        <v>5</v>
      </c>
    </row>
    <row r="10" spans="1:21">
      <c r="A10" s="2" t="s">
        <v>434</v>
      </c>
      <c r="B10" s="5">
        <v>2.5</v>
      </c>
      <c r="D10" s="2" t="s">
        <v>426</v>
      </c>
      <c r="E10" s="5">
        <v>200</v>
      </c>
      <c r="G10" s="2" t="s">
        <v>426</v>
      </c>
      <c r="H10" s="5">
        <v>120</v>
      </c>
      <c r="J10" s="2" t="s">
        <v>426</v>
      </c>
      <c r="K10" s="5">
        <v>120</v>
      </c>
    </row>
    <row r="11" spans="1:21">
      <c r="A11" s="2" t="s">
        <v>435</v>
      </c>
      <c r="B11" s="5">
        <v>2.5</v>
      </c>
      <c r="D11" s="2" t="s">
        <v>50</v>
      </c>
      <c r="E11" s="5">
        <v>15</v>
      </c>
      <c r="G11" s="2" t="s">
        <v>50</v>
      </c>
      <c r="H11" s="5">
        <v>12</v>
      </c>
      <c r="J11" s="2" t="s">
        <v>50</v>
      </c>
      <c r="K11" s="5">
        <v>12</v>
      </c>
    </row>
    <row r="12" spans="1:21">
      <c r="A12" s="44" t="s">
        <v>51</v>
      </c>
      <c r="B12" s="5">
        <v>50</v>
      </c>
      <c r="D12" s="44" t="s">
        <v>51</v>
      </c>
      <c r="E12" s="5">
        <v>45</v>
      </c>
      <c r="G12" s="44" t="s">
        <v>51</v>
      </c>
      <c r="H12" s="5">
        <v>450</v>
      </c>
      <c r="J12" s="44" t="s">
        <v>51</v>
      </c>
      <c r="K12" s="5">
        <v>450</v>
      </c>
    </row>
    <row r="13" spans="1:21">
      <c r="A13" s="44" t="s">
        <v>457</v>
      </c>
      <c r="B13" s="5">
        <v>-15</v>
      </c>
      <c r="D13" s="44" t="s">
        <v>72</v>
      </c>
      <c r="E13" s="5">
        <v>-30</v>
      </c>
      <c r="F13" s="5"/>
      <c r="G13" s="44" t="s">
        <v>72</v>
      </c>
      <c r="H13" s="5">
        <v>14</v>
      </c>
      <c r="J13" s="44" t="s">
        <v>72</v>
      </c>
      <c r="K13" s="5">
        <v>14</v>
      </c>
      <c r="U13" s="1" t="str">
        <f>IF(OR(D31="Accounting", D31="Financial Reporting", D31="Planning &amp; Budgeting"), "Finance", "Other")</f>
        <v>Other</v>
      </c>
    </row>
    <row r="14" spans="1:21">
      <c r="A14" s="44" t="s">
        <v>437</v>
      </c>
      <c r="B14" s="5">
        <v>0</v>
      </c>
      <c r="D14" s="44" t="s">
        <v>437</v>
      </c>
      <c r="E14" s="5">
        <v>-1</v>
      </c>
      <c r="F14" s="5"/>
      <c r="G14" s="44" t="s">
        <v>437</v>
      </c>
      <c r="H14" s="5">
        <v>-1.5</v>
      </c>
      <c r="J14" s="44" t="s">
        <v>437</v>
      </c>
      <c r="K14" s="5">
        <v>-1.5</v>
      </c>
      <c r="U14" s="1" t="str">
        <f>IF(OR(H13="Accounting", H14="Financial Reporting", H13="Planning &amp; Budgeting"), "Finance", "E14")</f>
        <v>E14</v>
      </c>
    </row>
    <row r="15" spans="1:21">
      <c r="A15" s="12" t="s">
        <v>455</v>
      </c>
      <c r="B15" s="10">
        <f>ABS(B14)</f>
        <v>0</v>
      </c>
      <c r="C15" s="149"/>
      <c r="D15" s="12" t="s">
        <v>459</v>
      </c>
      <c r="E15" s="10">
        <f>ABS(E14)</f>
        <v>1</v>
      </c>
      <c r="F15" s="5">
        <f>B15</f>
        <v>0</v>
      </c>
      <c r="G15" s="12" t="s">
        <v>459</v>
      </c>
      <c r="H15" s="10">
        <f>ABS(H14)</f>
        <v>1.5</v>
      </c>
      <c r="I15" s="5">
        <v>1.5</v>
      </c>
      <c r="J15" s="12" t="s">
        <v>459</v>
      </c>
      <c r="K15" s="10">
        <f>ABS(K14)</f>
        <v>1.5</v>
      </c>
    </row>
    <row r="16" spans="1:21">
      <c r="A16" s="12" t="s">
        <v>458</v>
      </c>
      <c r="B16" s="10">
        <f>ABS(IF(AND(B14&gt;=0, B13&gt;=0),-( B13-B14),B13-H14))</f>
        <v>13.5</v>
      </c>
      <c r="C16" s="149"/>
      <c r="D16" s="12" t="s">
        <v>458</v>
      </c>
      <c r="E16" s="10">
        <f>ABS(IF(AND(E14&gt;=0, E13&gt;=0),-( E13-E14),E13-E14))</f>
        <v>29</v>
      </c>
      <c r="F16" s="5">
        <f t="shared" ref="F16:F24" si="0">B16</f>
        <v>13.5</v>
      </c>
      <c r="G16" s="12" t="s">
        <v>458</v>
      </c>
      <c r="H16" s="10">
        <f>ABS(IF(AND(H14&gt;=0, H13&gt;=0),-( H13-H14),H13-H14))</f>
        <v>15.5</v>
      </c>
      <c r="I16" s="5">
        <v>15.5</v>
      </c>
      <c r="J16" s="12" t="s">
        <v>458</v>
      </c>
      <c r="K16" s="10">
        <f>ABS(IF(AND(K14&gt;=0, K13&gt;=0),-( K13-K14),K13-K14))</f>
        <v>15.5</v>
      </c>
      <c r="U16" s="1" t="str">
        <f>IF(AND(E53&gt;=70, F53&gt;=70, G53&gt;=70), "Pass", "Fail")</f>
        <v>Fail</v>
      </c>
    </row>
    <row r="17" spans="1:21">
      <c r="A17" s="12" t="s">
        <v>444</v>
      </c>
      <c r="B17" s="10">
        <f>ABS(IF(B14=0,B7/2,-(B7/2)+B14))</f>
        <v>25</v>
      </c>
      <c r="C17" s="149"/>
      <c r="D17" s="12" t="s">
        <v>444</v>
      </c>
      <c r="E17" s="10">
        <f>ABS(IF(E14=0,E7/2,-(E7/2)+E14))</f>
        <v>43</v>
      </c>
      <c r="F17" s="5">
        <f t="shared" si="0"/>
        <v>25</v>
      </c>
      <c r="G17" s="12" t="s">
        <v>444</v>
      </c>
      <c r="H17" s="10">
        <f>ABS(IF(H14=0,H7/2,-(H7/2)+H14))</f>
        <v>46.5</v>
      </c>
      <c r="I17" s="5">
        <v>46.5</v>
      </c>
      <c r="J17" s="12" t="s">
        <v>444</v>
      </c>
      <c r="K17" s="10">
        <f>ABS(IF(K14=0,K7/2,-(K7/2)+K14))</f>
        <v>46.5</v>
      </c>
      <c r="U17" s="1"/>
    </row>
    <row r="18" spans="1:21">
      <c r="A18" s="12" t="s">
        <v>445</v>
      </c>
      <c r="B18" s="10">
        <f>ABS((B7/2)+B14)</f>
        <v>25</v>
      </c>
      <c r="C18" s="149"/>
      <c r="D18" s="12" t="s">
        <v>445</v>
      </c>
      <c r="E18" s="10">
        <f>ABS((E7/2)+E14)</f>
        <v>41</v>
      </c>
      <c r="F18" s="5">
        <f t="shared" si="0"/>
        <v>25</v>
      </c>
      <c r="G18" s="12" t="s">
        <v>445</v>
      </c>
      <c r="H18" s="10">
        <f>ABS((H7/2)+H14)</f>
        <v>43.5</v>
      </c>
      <c r="I18" s="5">
        <v>43.5</v>
      </c>
      <c r="J18" s="12" t="s">
        <v>445</v>
      </c>
      <c r="K18" s="10">
        <f>ABS((K7/2)+K14)</f>
        <v>43.5</v>
      </c>
      <c r="U18" s="1" t="str">
        <f>IF(E107&lt;60, "F", IF(E107&lt;70, "D", IF(E107&lt;80, "C", IF(E107&lt;90, "B","A"))))</f>
        <v>F</v>
      </c>
    </row>
    <row r="19" spans="1:21">
      <c r="A19" s="12" t="s">
        <v>436</v>
      </c>
      <c r="B19" s="10">
        <f>B12*B16/B10</f>
        <v>270</v>
      </c>
      <c r="C19" s="149"/>
      <c r="D19" s="12" t="s">
        <v>436</v>
      </c>
      <c r="E19" s="10">
        <f>(E12*E16/E10)</f>
        <v>6.5250000000000004</v>
      </c>
      <c r="F19" s="5">
        <f t="shared" si="0"/>
        <v>270</v>
      </c>
      <c r="G19" s="12" t="s">
        <v>436</v>
      </c>
      <c r="H19" s="10">
        <f>ABS(H12*H16/H10)</f>
        <v>58.125</v>
      </c>
      <c r="I19" s="5">
        <v>58.125</v>
      </c>
      <c r="J19" s="12" t="s">
        <v>436</v>
      </c>
      <c r="K19" s="10">
        <f>ABS(K12*K16/K10)</f>
        <v>58.125</v>
      </c>
    </row>
    <row r="20" spans="1:21">
      <c r="A20" s="12" t="s">
        <v>437</v>
      </c>
      <c r="B20" s="22">
        <f>(B17*B19)/B7/100</f>
        <v>1.35</v>
      </c>
      <c r="C20" s="149"/>
      <c r="D20" s="12" t="s">
        <v>437</v>
      </c>
      <c r="E20" s="22">
        <f>(E17*E19)/E7/100</f>
        <v>3.3401785714285717E-2</v>
      </c>
      <c r="F20" s="150">
        <f t="shared" si="0"/>
        <v>1.35</v>
      </c>
      <c r="G20" s="12" t="s">
        <v>437</v>
      </c>
      <c r="H20" s="22">
        <f>(H17*H19)/H7/100</f>
        <v>0.30031249999999998</v>
      </c>
      <c r="I20" s="5">
        <v>0.3</v>
      </c>
      <c r="J20" s="12" t="s">
        <v>437</v>
      </c>
      <c r="K20" s="22">
        <f>(K17*K19)/K7/100</f>
        <v>0.30031249999999998</v>
      </c>
      <c r="U20" t="str">
        <f>IF(AND(D80&gt;=DATE(2020,1,1),D80&lt;=DATE(2020,12,31),OR(F80="PC", F80="Laptop"), NOT(G80="Yes")), "Eligible", "Not eligible")</f>
        <v>Not eligible</v>
      </c>
    </row>
    <row r="21" spans="1:21">
      <c r="A21" s="12" t="s">
        <v>438</v>
      </c>
      <c r="B21" s="22">
        <f>(B18*B19)/B7/100</f>
        <v>1.35</v>
      </c>
      <c r="C21" s="149"/>
      <c r="D21" s="12" t="s">
        <v>438</v>
      </c>
      <c r="E21" s="22">
        <f>(E18*E19)/E7/100</f>
        <v>3.1848214285714292E-2</v>
      </c>
      <c r="F21" s="150">
        <f t="shared" si="0"/>
        <v>1.35</v>
      </c>
      <c r="G21" s="12" t="s">
        <v>438</v>
      </c>
      <c r="H21" s="22">
        <f>(H18*H19)/H7/100</f>
        <v>0.28093750000000001</v>
      </c>
      <c r="I21" s="5">
        <v>0.28100000000000003</v>
      </c>
      <c r="J21" s="12" t="s">
        <v>438</v>
      </c>
      <c r="K21" s="22">
        <f>(K18*K19)/K7/100</f>
        <v>0.28093750000000001</v>
      </c>
    </row>
    <row r="22" spans="1:21">
      <c r="A22" s="12" t="s">
        <v>456</v>
      </c>
      <c r="B22" s="10">
        <f>B12/B11/100</f>
        <v>0.2</v>
      </c>
      <c r="C22" s="149"/>
      <c r="D22" s="12" t="s">
        <v>456</v>
      </c>
      <c r="E22" s="10">
        <f>(E12/E11/100)</f>
        <v>0.03</v>
      </c>
      <c r="F22" s="5">
        <f t="shared" si="0"/>
        <v>0.2</v>
      </c>
      <c r="G22" s="12" t="s">
        <v>456</v>
      </c>
      <c r="H22" s="10">
        <f>ABS(H12/H11/100)</f>
        <v>0.375</v>
      </c>
      <c r="I22" s="5">
        <v>0.375</v>
      </c>
      <c r="J22" s="12" t="s">
        <v>456</v>
      </c>
      <c r="K22" s="10">
        <f>ABS(K12/K11/100)</f>
        <v>0.375</v>
      </c>
    </row>
    <row r="23" spans="1:21">
      <c r="A23" s="43" t="s">
        <v>439</v>
      </c>
      <c r="B23" s="22">
        <f>(ABS(IF(B13&gt;=0,B20+B8,B20-B8)))+B22</f>
        <v>6.8500000000000005</v>
      </c>
      <c r="C23" s="149"/>
      <c r="D23" s="43" t="s">
        <v>439</v>
      </c>
      <c r="E23" s="22">
        <f>(ABS(IF(E13&gt;=0,E20+E8,E20-E8)))+E22</f>
        <v>5.4965982142857142</v>
      </c>
      <c r="F23" s="150">
        <f t="shared" si="0"/>
        <v>6.8500000000000005</v>
      </c>
      <c r="G23" s="43" t="s">
        <v>439</v>
      </c>
      <c r="H23" s="22">
        <f>(ABS(IF(H13&gt;=0,H20+H8,H20-H8)))+H22</f>
        <v>5.1753125000000004</v>
      </c>
      <c r="I23" s="5">
        <v>5.1749999999999998</v>
      </c>
      <c r="J23" s="43" t="s">
        <v>439</v>
      </c>
      <c r="K23" s="22">
        <f>(ABS(IF(K13&gt;=0,K20+K8,K20-K8)))+K22</f>
        <v>5.1753125000000004</v>
      </c>
    </row>
    <row r="24" spans="1:21">
      <c r="A24" s="43" t="s">
        <v>440</v>
      </c>
      <c r="B24" s="22">
        <f>(ABS(IF(B13&gt;=0,B21-B9,B21+B9)))+B22</f>
        <v>5.55</v>
      </c>
      <c r="C24" s="149"/>
      <c r="D24" s="43" t="s">
        <v>440</v>
      </c>
      <c r="E24" s="22">
        <f>(ABS(IF(E13&gt;=0,E21-E9,E21+E9)))+E22</f>
        <v>5.5618482142857149</v>
      </c>
      <c r="F24" s="150">
        <f t="shared" si="0"/>
        <v>5.55</v>
      </c>
      <c r="G24" s="43" t="s">
        <v>440</v>
      </c>
      <c r="H24" s="22">
        <f>(ABS(IF(H13&gt;=0,H21-H9,H21+H9)))+H22</f>
        <v>5.0940624999999997</v>
      </c>
      <c r="I24" s="5">
        <v>5.0940000000000003</v>
      </c>
      <c r="J24" s="43" t="s">
        <v>440</v>
      </c>
      <c r="K24" s="22">
        <f>(ABS(IF(K13&gt;=0,K21-K9,K21+K9)))+K22</f>
        <v>5.0940624999999997</v>
      </c>
    </row>
  </sheetData>
  <mergeCells count="8">
    <mergeCell ref="F1:N1"/>
    <mergeCell ref="A6:B6"/>
    <mergeCell ref="B3:U3"/>
    <mergeCell ref="D6:E6"/>
    <mergeCell ref="G6:H6"/>
    <mergeCell ref="J6:K6"/>
    <mergeCell ref="D5:E5"/>
    <mergeCell ref="A5:B5"/>
  </mergeCells>
  <hyperlinks>
    <hyperlink ref="B3" r:id="rId1" xr:uid="{49407ED5-7566-4082-8AF0-E2BD14028C2A}"/>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workbookViewId="0">
      <pane ySplit="1" topLeftCell="A2" activePane="bottomLeft" state="frozen"/>
      <selection pane="bottomLeft" activeCell="B16" sqref="B16"/>
    </sheetView>
  </sheetViews>
  <sheetFormatPr defaultRowHeight="14.4"/>
  <cols>
    <col min="2" max="2" width="9.88671875" style="1" customWidth="1"/>
    <col min="3" max="3" width="11" style="1" customWidth="1"/>
    <col min="6" max="6" width="13" customWidth="1"/>
    <col min="9" max="9" width="13.109375" customWidth="1"/>
  </cols>
  <sheetData>
    <row r="1" spans="1:14" ht="27" customHeight="1" thickBot="1">
      <c r="E1" s="151" t="s">
        <v>234</v>
      </c>
      <c r="F1" s="152"/>
      <c r="G1" s="152"/>
      <c r="H1" s="152"/>
      <c r="I1" s="152"/>
      <c r="J1" s="152"/>
    </row>
    <row r="3" spans="1:14">
      <c r="A3" s="91" t="s">
        <v>258</v>
      </c>
      <c r="D3" s="157" t="s">
        <v>0</v>
      </c>
      <c r="E3" s="157"/>
      <c r="F3" s="157"/>
      <c r="H3" t="s">
        <v>240</v>
      </c>
      <c r="L3" t="s">
        <v>235</v>
      </c>
      <c r="N3" t="s">
        <v>238</v>
      </c>
    </row>
    <row r="4" spans="1:14">
      <c r="A4" s="104" t="s">
        <v>259</v>
      </c>
      <c r="D4" s="158" t="s">
        <v>1</v>
      </c>
      <c r="E4" s="158"/>
      <c r="F4" s="158"/>
      <c r="L4" t="s">
        <v>236</v>
      </c>
      <c r="N4" t="s">
        <v>239</v>
      </c>
    </row>
    <row r="5" spans="1:14">
      <c r="A5" s="159" t="s">
        <v>2</v>
      </c>
      <c r="B5" s="159"/>
      <c r="L5" t="s">
        <v>237</v>
      </c>
      <c r="N5" t="s">
        <v>242</v>
      </c>
    </row>
    <row r="6" spans="1:14">
      <c r="N6" t="s">
        <v>241</v>
      </c>
    </row>
    <row r="8" spans="1:14">
      <c r="B8" s="156" t="s">
        <v>11</v>
      </c>
      <c r="C8" s="156"/>
      <c r="E8" s="156" t="s">
        <v>10</v>
      </c>
      <c r="F8" s="156"/>
      <c r="H8" s="156" t="s">
        <v>12</v>
      </c>
      <c r="I8" s="156"/>
    </row>
    <row r="9" spans="1:14">
      <c r="B9" s="2" t="s">
        <v>7</v>
      </c>
      <c r="C9" s="82">
        <v>950</v>
      </c>
      <c r="E9" s="2" t="s">
        <v>4</v>
      </c>
      <c r="F9" s="83">
        <v>5</v>
      </c>
      <c r="H9" s="2" t="s">
        <v>7</v>
      </c>
      <c r="I9" s="86">
        <v>820</v>
      </c>
    </row>
    <row r="10" spans="1:14">
      <c r="B10" s="2" t="s">
        <v>4</v>
      </c>
      <c r="C10" s="83">
        <v>22</v>
      </c>
      <c r="E10" s="2" t="s">
        <v>5</v>
      </c>
      <c r="F10" s="83">
        <v>3</v>
      </c>
      <c r="H10" s="2" t="s">
        <v>8</v>
      </c>
      <c r="I10" s="86">
        <v>850</v>
      </c>
    </row>
    <row r="11" spans="1:14">
      <c r="B11" s="2" t="s">
        <v>5</v>
      </c>
      <c r="C11" s="83">
        <v>8</v>
      </c>
      <c r="E11" s="2" t="s">
        <v>6</v>
      </c>
      <c r="F11" s="83">
        <v>2</v>
      </c>
      <c r="H11" s="3" t="s">
        <v>114</v>
      </c>
      <c r="I11" s="22">
        <f>I9/1000</f>
        <v>0.82</v>
      </c>
    </row>
    <row r="12" spans="1:14">
      <c r="B12" s="2" t="s">
        <v>6</v>
      </c>
      <c r="C12" s="83">
        <v>7</v>
      </c>
      <c r="E12" s="2" t="s">
        <v>8</v>
      </c>
      <c r="F12" s="86">
        <v>1.0249999999999999</v>
      </c>
      <c r="H12" s="81" t="s">
        <v>9</v>
      </c>
      <c r="I12" s="85">
        <f>I10/I11</f>
        <v>1036.5853658536587</v>
      </c>
    </row>
    <row r="13" spans="1:14">
      <c r="B13" s="3" t="s">
        <v>9</v>
      </c>
      <c r="C13" s="79">
        <f>C10*C11*C12</f>
        <v>1232</v>
      </c>
      <c r="E13" s="3" t="s">
        <v>9</v>
      </c>
      <c r="F13" s="87">
        <f>F9*F10*F11</f>
        <v>30</v>
      </c>
    </row>
    <row r="14" spans="1:14">
      <c r="B14" s="81" t="s">
        <v>43</v>
      </c>
      <c r="C14" s="80">
        <f>C9/C13</f>
        <v>0.77110389610389607</v>
      </c>
      <c r="E14" s="81" t="s">
        <v>7</v>
      </c>
      <c r="F14" s="84">
        <f>F9*F10*F11*F12</f>
        <v>30.749999999999996</v>
      </c>
    </row>
    <row r="16" spans="1:14">
      <c r="B16" s="89" t="s">
        <v>186</v>
      </c>
      <c r="E16" s="89" t="s">
        <v>187</v>
      </c>
      <c r="H16" s="89" t="s">
        <v>188</v>
      </c>
    </row>
  </sheetData>
  <mergeCells count="7">
    <mergeCell ref="E1:J1"/>
    <mergeCell ref="B8:C8"/>
    <mergeCell ref="E8:F8"/>
    <mergeCell ref="H8:I8"/>
    <mergeCell ref="D3:F3"/>
    <mergeCell ref="D4:F4"/>
    <mergeCell ref="A5:B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9AD1-3652-44EE-B57B-C3E443238D22}">
  <dimension ref="A1:K19"/>
  <sheetViews>
    <sheetView workbookViewId="0">
      <pane ySplit="1" topLeftCell="A2" activePane="bottomLeft" state="frozen"/>
      <selection pane="bottomLeft" activeCell="F17" sqref="F17"/>
    </sheetView>
  </sheetViews>
  <sheetFormatPr defaultRowHeight="14.4"/>
  <cols>
    <col min="2" max="2" width="11.88671875" customWidth="1"/>
    <col min="3" max="3" width="12.44140625" style="1" customWidth="1"/>
  </cols>
  <sheetData>
    <row r="1" spans="1:11" ht="21.6" thickBot="1">
      <c r="F1" s="151" t="s">
        <v>13</v>
      </c>
      <c r="G1" s="152"/>
      <c r="H1" s="152"/>
      <c r="I1" s="152"/>
      <c r="J1" s="152"/>
      <c r="K1" s="152"/>
    </row>
    <row r="3" spans="1:11">
      <c r="A3" t="s">
        <v>14</v>
      </c>
    </row>
    <row r="4" spans="1:11">
      <c r="A4" t="s">
        <v>15</v>
      </c>
    </row>
    <row r="5" spans="1:11">
      <c r="A5" t="s">
        <v>16</v>
      </c>
    </row>
    <row r="7" spans="1:11">
      <c r="B7" s="156" t="s">
        <v>189</v>
      </c>
      <c r="C7" s="156"/>
    </row>
    <row r="8" spans="1:11">
      <c r="B8" s="2" t="s">
        <v>4</v>
      </c>
      <c r="C8" s="83">
        <v>55</v>
      </c>
    </row>
    <row r="9" spans="1:11">
      <c r="B9" s="2" t="s">
        <v>5</v>
      </c>
      <c r="C9" s="83">
        <v>15</v>
      </c>
    </row>
    <row r="10" spans="1:11">
      <c r="B10" s="2" t="s">
        <v>6</v>
      </c>
      <c r="C10" s="83">
        <v>6</v>
      </c>
    </row>
    <row r="11" spans="1:11">
      <c r="B11" s="2" t="s">
        <v>7</v>
      </c>
      <c r="C11" s="88">
        <v>3500</v>
      </c>
    </row>
    <row r="12" spans="1:11">
      <c r="B12" s="2" t="s">
        <v>20</v>
      </c>
      <c r="C12" s="86">
        <v>1.0149999999999999</v>
      </c>
    </row>
    <row r="13" spans="1:11">
      <c r="B13" s="3" t="s">
        <v>17</v>
      </c>
      <c r="C13" s="6">
        <f>C8*C9*C10</f>
        <v>4950</v>
      </c>
    </row>
    <row r="14" spans="1:11">
      <c r="B14" s="3" t="s">
        <v>18</v>
      </c>
      <c r="C14" s="9">
        <f>C11/C12</f>
        <v>3448.275862068966</v>
      </c>
    </row>
    <row r="15" spans="1:11">
      <c r="B15" s="81" t="s">
        <v>19</v>
      </c>
      <c r="C15" s="6">
        <f>C13-C14</f>
        <v>1501.724137931034</v>
      </c>
    </row>
    <row r="17" spans="2:2">
      <c r="B17" s="89" t="s">
        <v>186</v>
      </c>
    </row>
    <row r="19" spans="2:2">
      <c r="B19" s="89" t="s">
        <v>190</v>
      </c>
    </row>
  </sheetData>
  <mergeCells count="2">
    <mergeCell ref="F1:K1"/>
    <mergeCell ref="B7:C7"/>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E5027-D9F3-4B0F-970A-03B8CEFD5D71}">
  <dimension ref="A1:N13"/>
  <sheetViews>
    <sheetView topLeftCell="D1" workbookViewId="0">
      <selection activeCell="I27" sqref="I27"/>
    </sheetView>
  </sheetViews>
  <sheetFormatPr defaultRowHeight="14.4"/>
  <sheetData>
    <row r="1" spans="1:14" ht="21.6" thickBot="1">
      <c r="I1" s="151" t="s">
        <v>298</v>
      </c>
      <c r="J1" s="152"/>
      <c r="K1" s="152"/>
      <c r="L1" s="152"/>
      <c r="M1" s="152"/>
      <c r="N1" s="152"/>
    </row>
    <row r="3" spans="1:14" ht="18" customHeight="1">
      <c r="A3" s="157" t="s">
        <v>243</v>
      </c>
      <c r="B3" s="157"/>
      <c r="D3" s="157" t="s">
        <v>260</v>
      </c>
      <c r="E3" s="157"/>
      <c r="F3" s="157"/>
      <c r="G3" s="157"/>
      <c r="I3" s="160" t="s">
        <v>264</v>
      </c>
      <c r="J3" s="160"/>
      <c r="K3" s="160"/>
      <c r="N3" t="s">
        <v>342</v>
      </c>
    </row>
    <row r="4" spans="1:14">
      <c r="N4" t="s">
        <v>343</v>
      </c>
    </row>
    <row r="5" spans="1:14" ht="18.600000000000001">
      <c r="A5" s="157" t="s">
        <v>244</v>
      </c>
      <c r="B5" s="157"/>
      <c r="D5" s="157" t="s">
        <v>261</v>
      </c>
      <c r="E5" s="157"/>
      <c r="F5" s="157"/>
      <c r="G5" s="157"/>
      <c r="I5" s="160" t="s">
        <v>265</v>
      </c>
      <c r="J5" s="160"/>
      <c r="K5" s="160"/>
      <c r="N5" t="s">
        <v>344</v>
      </c>
    </row>
    <row r="6" spans="1:14">
      <c r="N6" s="108" t="s">
        <v>345</v>
      </c>
    </row>
    <row r="7" spans="1:14" ht="18.600000000000001">
      <c r="A7" s="158" t="s">
        <v>245</v>
      </c>
      <c r="B7" s="158"/>
      <c r="D7" s="157" t="s">
        <v>262</v>
      </c>
      <c r="E7" s="157"/>
      <c r="F7" s="157"/>
      <c r="G7" s="157"/>
      <c r="I7" t="s">
        <v>335</v>
      </c>
      <c r="K7" t="s">
        <v>338</v>
      </c>
    </row>
    <row r="9" spans="1:14">
      <c r="A9" s="157" t="s">
        <v>246</v>
      </c>
      <c r="B9" s="157"/>
      <c r="D9" s="157" t="s">
        <v>263</v>
      </c>
      <c r="E9" s="157"/>
      <c r="F9" s="157"/>
      <c r="G9" s="157"/>
      <c r="I9" t="s">
        <v>336</v>
      </c>
      <c r="K9" t="s">
        <v>339</v>
      </c>
    </row>
    <row r="11" spans="1:14">
      <c r="I11" t="s">
        <v>337</v>
      </c>
      <c r="K11" t="s">
        <v>340</v>
      </c>
    </row>
    <row r="13" spans="1:14">
      <c r="K13" t="s">
        <v>341</v>
      </c>
    </row>
  </sheetData>
  <mergeCells count="11">
    <mergeCell ref="I3:K3"/>
    <mergeCell ref="I5:K5"/>
    <mergeCell ref="I1:N1"/>
    <mergeCell ref="A3:B3"/>
    <mergeCell ref="A5:B5"/>
    <mergeCell ref="A7:B7"/>
    <mergeCell ref="A9:B9"/>
    <mergeCell ref="D3:G3"/>
    <mergeCell ref="D5:G5"/>
    <mergeCell ref="D7:G7"/>
    <mergeCell ref="D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AA172-2814-4DBD-B896-F27626AF9120}">
  <dimension ref="A1:K12"/>
  <sheetViews>
    <sheetView workbookViewId="0">
      <pane ySplit="1" topLeftCell="A2" activePane="bottomLeft" state="frozen"/>
      <selection pane="bottomLeft" activeCell="B9" sqref="B9"/>
    </sheetView>
  </sheetViews>
  <sheetFormatPr defaultRowHeight="14.4"/>
  <sheetData>
    <row r="1" spans="1:11" ht="21.6" thickBot="1">
      <c r="E1" s="151" t="s">
        <v>247</v>
      </c>
      <c r="F1" s="152"/>
      <c r="G1" s="152"/>
      <c r="H1" s="152"/>
      <c r="I1" s="152"/>
      <c r="J1" s="152"/>
      <c r="K1" s="14"/>
    </row>
    <row r="3" spans="1:11">
      <c r="A3" s="157" t="s">
        <v>256</v>
      </c>
      <c r="B3" s="157"/>
      <c r="C3" s="157"/>
    </row>
    <row r="4" spans="1:11">
      <c r="A4" s="157" t="s">
        <v>257</v>
      </c>
      <c r="B4" s="157"/>
    </row>
    <row r="7" spans="1:11">
      <c r="A7" s="162" t="s">
        <v>257</v>
      </c>
      <c r="B7" s="162"/>
    </row>
    <row r="8" spans="1:11">
      <c r="A8" s="161" t="s">
        <v>34</v>
      </c>
      <c r="B8" s="161"/>
    </row>
    <row r="9" spans="1:11">
      <c r="A9" s="2" t="s">
        <v>4</v>
      </c>
      <c r="B9" s="44">
        <v>36</v>
      </c>
    </row>
    <row r="10" spans="1:11">
      <c r="A10" s="2" t="s">
        <v>5</v>
      </c>
      <c r="B10" s="44">
        <v>6</v>
      </c>
    </row>
    <row r="11" spans="1:11">
      <c r="A11" s="2" t="s">
        <v>35</v>
      </c>
      <c r="B11" s="44">
        <v>0.8</v>
      </c>
    </row>
    <row r="12" spans="1:11">
      <c r="A12" s="8" t="s">
        <v>36</v>
      </c>
      <c r="B12" s="11">
        <f>B9*B10*B11</f>
        <v>172.8</v>
      </c>
    </row>
  </sheetData>
  <mergeCells count="5">
    <mergeCell ref="E1:J1"/>
    <mergeCell ref="A8:B8"/>
    <mergeCell ref="A3:C3"/>
    <mergeCell ref="A4:B4"/>
    <mergeCell ref="A7:B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CDFD0-BF86-4DB8-B76E-835067A39A6E}">
  <dimension ref="A1:V29"/>
  <sheetViews>
    <sheetView workbookViewId="0">
      <pane ySplit="1" topLeftCell="A2" activePane="bottomLeft" state="frozen"/>
      <selection pane="bottomLeft" activeCell="F8" sqref="F8"/>
    </sheetView>
  </sheetViews>
  <sheetFormatPr defaultRowHeight="14.4"/>
  <cols>
    <col min="1" max="1" width="8.6640625" customWidth="1"/>
    <col min="3" max="3" width="4" customWidth="1"/>
    <col min="4" max="4" width="10.44140625" style="1" customWidth="1"/>
    <col min="5" max="5" width="12.77734375" style="1" customWidth="1"/>
    <col min="6" max="6" width="3.33203125" customWidth="1"/>
    <col min="7" max="7" width="10.6640625" customWidth="1"/>
    <col min="8" max="8" width="10.21875" customWidth="1"/>
    <col min="9" max="9" width="2.6640625" customWidth="1"/>
    <col min="10" max="10" width="12.109375" customWidth="1"/>
    <col min="12" max="12" width="3.88671875" customWidth="1"/>
    <col min="13" max="13" width="12" customWidth="1"/>
    <col min="15" max="15" width="2.77734375" customWidth="1"/>
    <col min="17" max="17" width="9" style="1"/>
    <col min="20" max="20" width="8.21875" customWidth="1"/>
    <col min="21" max="21" width="11.6640625" customWidth="1"/>
  </cols>
  <sheetData>
    <row r="1" spans="1:22" ht="21.6" thickBot="1">
      <c r="H1" s="151" t="s">
        <v>21</v>
      </c>
      <c r="I1" s="152"/>
      <c r="J1" s="152"/>
      <c r="K1" s="152"/>
      <c r="L1" s="152"/>
      <c r="M1" s="152"/>
    </row>
    <row r="3" spans="1:22">
      <c r="A3" s="159" t="s">
        <v>251</v>
      </c>
      <c r="B3" s="159"/>
      <c r="C3" s="159"/>
      <c r="D3" s="159"/>
      <c r="E3"/>
      <c r="G3" s="159" t="s">
        <v>250</v>
      </c>
      <c r="H3" s="159"/>
      <c r="J3" s="91" t="s">
        <v>403</v>
      </c>
      <c r="O3" s="159" t="s">
        <v>268</v>
      </c>
      <c r="P3" s="159"/>
      <c r="Q3" s="159"/>
      <c r="R3" s="159"/>
      <c r="T3" s="159" t="s">
        <v>37</v>
      </c>
      <c r="U3" s="159"/>
    </row>
    <row r="4" spans="1:22">
      <c r="A4" s="159" t="s">
        <v>270</v>
      </c>
      <c r="B4" s="159"/>
      <c r="C4" s="159"/>
      <c r="D4" s="159"/>
      <c r="O4" s="159" t="s">
        <v>269</v>
      </c>
      <c r="P4" s="159"/>
      <c r="Q4" s="159"/>
      <c r="R4" s="159"/>
      <c r="T4" s="159" t="s">
        <v>267</v>
      </c>
      <c r="U4" s="159"/>
    </row>
    <row r="5" spans="1:22" ht="14.4" customHeight="1">
      <c r="A5" s="171" t="s">
        <v>252</v>
      </c>
      <c r="B5" s="171"/>
      <c r="C5" s="171"/>
      <c r="D5" s="95"/>
      <c r="E5" s="95"/>
      <c r="G5" s="159" t="s">
        <v>249</v>
      </c>
      <c r="H5" s="159"/>
      <c r="J5" s="91" t="s">
        <v>278</v>
      </c>
      <c r="N5" s="157"/>
      <c r="O5" s="157"/>
      <c r="P5" s="157"/>
      <c r="Q5"/>
    </row>
    <row r="6" spans="1:22" ht="14.4" customHeight="1">
      <c r="A6" s="170" t="s">
        <v>253</v>
      </c>
      <c r="B6" s="170"/>
      <c r="C6" s="170"/>
      <c r="E6" s="95"/>
      <c r="J6" s="91" t="s">
        <v>279</v>
      </c>
      <c r="O6" s="1"/>
      <c r="Q6"/>
      <c r="T6" s="159" t="s">
        <v>46</v>
      </c>
      <c r="U6" s="159"/>
      <c r="V6" s="159"/>
    </row>
    <row r="7" spans="1:22">
      <c r="A7" s="159" t="s">
        <v>254</v>
      </c>
      <c r="B7" s="159"/>
      <c r="C7" s="159"/>
      <c r="D7" s="159"/>
      <c r="E7"/>
      <c r="G7" s="45"/>
      <c r="H7" s="45"/>
      <c r="I7" s="45"/>
      <c r="J7" s="103" t="s">
        <v>280</v>
      </c>
      <c r="O7" s="1"/>
      <c r="Q7"/>
      <c r="T7" s="103" t="s">
        <v>266</v>
      </c>
      <c r="U7" s="103"/>
      <c r="V7" s="103"/>
    </row>
    <row r="8" spans="1:22">
      <c r="O8" s="1"/>
      <c r="Q8"/>
    </row>
    <row r="9" spans="1:22">
      <c r="A9" s="162" t="s">
        <v>248</v>
      </c>
      <c r="B9" s="162"/>
      <c r="D9" s="168" t="s">
        <v>255</v>
      </c>
      <c r="E9" s="169"/>
      <c r="F9" s="91"/>
      <c r="G9" s="172" t="s">
        <v>250</v>
      </c>
      <c r="H9" s="173"/>
      <c r="P9" s="164" t="s">
        <v>45</v>
      </c>
      <c r="Q9" s="164"/>
      <c r="T9" s="165"/>
      <c r="U9" s="166"/>
    </row>
    <row r="10" spans="1:22">
      <c r="A10" s="167" t="s">
        <v>21</v>
      </c>
      <c r="B10" s="167"/>
      <c r="D10" s="163" t="s">
        <v>25</v>
      </c>
      <c r="E10" s="163"/>
      <c r="G10" s="163" t="s">
        <v>28</v>
      </c>
      <c r="H10" s="163"/>
      <c r="J10" s="167" t="s">
        <v>31</v>
      </c>
      <c r="K10" s="167"/>
      <c r="P10" s="2" t="s">
        <v>44</v>
      </c>
      <c r="Q10" s="5">
        <v>0.5</v>
      </c>
      <c r="T10" s="163" t="s">
        <v>27</v>
      </c>
      <c r="U10" s="163"/>
    </row>
    <row r="11" spans="1:22">
      <c r="A11" s="2" t="s">
        <v>4</v>
      </c>
      <c r="B11" s="44">
        <v>45</v>
      </c>
      <c r="D11" s="2" t="s">
        <v>4</v>
      </c>
      <c r="E11" s="44">
        <v>60</v>
      </c>
      <c r="G11" s="2" t="s">
        <v>4</v>
      </c>
      <c r="H11" s="44">
        <v>48</v>
      </c>
      <c r="J11" s="2" t="s">
        <v>32</v>
      </c>
      <c r="K11" s="44">
        <v>3200</v>
      </c>
      <c r="P11" s="2" t="s">
        <v>41</v>
      </c>
      <c r="Q11" s="5">
        <v>1</v>
      </c>
      <c r="T11" s="2" t="s">
        <v>4</v>
      </c>
      <c r="U11" s="4">
        <v>150</v>
      </c>
    </row>
    <row r="12" spans="1:22">
      <c r="A12" s="2" t="s">
        <v>5</v>
      </c>
      <c r="B12" s="44">
        <v>12</v>
      </c>
      <c r="D12" s="2" t="s">
        <v>5</v>
      </c>
      <c r="E12" s="44">
        <v>12</v>
      </c>
      <c r="G12" s="2" t="s">
        <v>5</v>
      </c>
      <c r="H12" s="44">
        <v>10</v>
      </c>
      <c r="J12" s="2" t="s">
        <v>4</v>
      </c>
      <c r="K12" s="44">
        <v>62</v>
      </c>
      <c r="P12" s="2" t="s">
        <v>42</v>
      </c>
      <c r="Q12" s="5">
        <v>1.0249999999999999</v>
      </c>
      <c r="T12" s="2" t="s">
        <v>5</v>
      </c>
      <c r="U12" s="4">
        <v>20</v>
      </c>
    </row>
    <row r="13" spans="1:22">
      <c r="A13" s="2" t="s">
        <v>6</v>
      </c>
      <c r="B13" s="44">
        <v>7</v>
      </c>
      <c r="D13" s="2" t="s">
        <v>194</v>
      </c>
      <c r="E13" s="44">
        <v>2</v>
      </c>
      <c r="G13" s="2" t="s">
        <v>6</v>
      </c>
      <c r="H13" s="44">
        <v>3.3</v>
      </c>
      <c r="J13" s="2" t="s">
        <v>5</v>
      </c>
      <c r="K13" s="44">
        <v>14</v>
      </c>
      <c r="P13" s="2" t="s">
        <v>39</v>
      </c>
      <c r="Q13" s="5">
        <v>1</v>
      </c>
      <c r="T13" s="2" t="s">
        <v>22</v>
      </c>
      <c r="U13" s="4">
        <v>3</v>
      </c>
    </row>
    <row r="14" spans="1:22">
      <c r="A14" s="2" t="s">
        <v>22</v>
      </c>
      <c r="B14" s="44">
        <v>4.2</v>
      </c>
      <c r="D14" s="2" t="s">
        <v>198</v>
      </c>
      <c r="E14" s="44">
        <v>5.2</v>
      </c>
      <c r="G14" s="2" t="s">
        <v>39</v>
      </c>
      <c r="H14" s="44">
        <v>3.3</v>
      </c>
      <c r="J14" s="2" t="s">
        <v>6</v>
      </c>
      <c r="K14" s="44">
        <v>10</v>
      </c>
      <c r="P14" s="12" t="s">
        <v>40</v>
      </c>
      <c r="Q14" s="9">
        <f>Q13/Q12</f>
        <v>0.97560975609756106</v>
      </c>
      <c r="T14" s="2" t="s">
        <v>23</v>
      </c>
      <c r="U14" s="5">
        <v>0.68799999999999994</v>
      </c>
    </row>
    <row r="15" spans="1:22">
      <c r="A15" s="2" t="s">
        <v>23</v>
      </c>
      <c r="B15" s="44">
        <v>1</v>
      </c>
      <c r="D15" s="2" t="s">
        <v>23</v>
      </c>
      <c r="E15" s="44">
        <v>1.0249999999999999</v>
      </c>
      <c r="G15" s="2" t="s">
        <v>40</v>
      </c>
      <c r="H15" s="44">
        <v>6</v>
      </c>
      <c r="J15" s="2" t="s">
        <v>30</v>
      </c>
      <c r="K15" s="44">
        <v>1.014</v>
      </c>
      <c r="P15" s="8" t="s">
        <v>45</v>
      </c>
      <c r="Q15" s="9">
        <f>Q14/2</f>
        <v>0.48780487804878053</v>
      </c>
      <c r="T15" s="2" t="s">
        <v>24</v>
      </c>
      <c r="U15" s="5">
        <v>1.0249999999999999</v>
      </c>
    </row>
    <row r="16" spans="1:22">
      <c r="A16" s="8" t="s">
        <v>60</v>
      </c>
      <c r="B16" s="10">
        <f>B11*B12*B14*B15</f>
        <v>2268</v>
      </c>
      <c r="D16" s="12" t="s">
        <v>196</v>
      </c>
      <c r="E16" s="10">
        <f>E11*E12*E13*E15</f>
        <v>1475.9999999999998</v>
      </c>
      <c r="G16" s="2" t="s">
        <v>41</v>
      </c>
      <c r="H16" s="5">
        <v>1.0189999999999999</v>
      </c>
      <c r="J16" s="3" t="s">
        <v>22</v>
      </c>
      <c r="K16" s="9">
        <f>K11/(K12*K13*K15)</f>
        <v>3.635735645661204</v>
      </c>
      <c r="L16" s="107"/>
      <c r="T16" s="3" t="s">
        <v>26</v>
      </c>
      <c r="U16" s="7">
        <f>U11*U12*U13*U14*U15</f>
        <v>6346.7999999999984</v>
      </c>
    </row>
    <row r="17" spans="1:21">
      <c r="B17" s="94"/>
      <c r="D17" s="12" t="s">
        <v>197</v>
      </c>
      <c r="E17" s="10">
        <f>E11*E12*E14*E15</f>
        <v>3837.5999999999995</v>
      </c>
      <c r="G17" s="32" t="s">
        <v>42</v>
      </c>
      <c r="H17" s="5">
        <v>1</v>
      </c>
      <c r="J17" s="8" t="s">
        <v>33</v>
      </c>
      <c r="K17" s="9">
        <f>K14-K16</f>
        <v>6.364264354338796</v>
      </c>
      <c r="L17" s="105"/>
      <c r="M17" s="106"/>
      <c r="P17" s="164" t="s">
        <v>38</v>
      </c>
      <c r="Q17" s="164"/>
    </row>
    <row r="18" spans="1:21">
      <c r="D18" s="8" t="s">
        <v>25</v>
      </c>
      <c r="E18" s="9">
        <f>E17-E16</f>
        <v>2361.5999999999995</v>
      </c>
      <c r="G18" s="3" t="s">
        <v>227</v>
      </c>
      <c r="H18" s="96">
        <f>H11*H12*H14*H16</f>
        <v>1614.0959999999998</v>
      </c>
      <c r="J18" s="1"/>
      <c r="K18" s="92"/>
      <c r="L18" s="93"/>
      <c r="M18" s="93"/>
      <c r="P18" s="2" t="s">
        <v>39</v>
      </c>
      <c r="Q18" s="4">
        <v>2.1</v>
      </c>
    </row>
    <row r="19" spans="1:21">
      <c r="E19" s="92"/>
      <c r="G19" s="3" t="s">
        <v>222</v>
      </c>
      <c r="H19" s="10">
        <f>H11*H12*H15*H17</f>
        <v>2880</v>
      </c>
      <c r="J19" s="89" t="s">
        <v>215</v>
      </c>
      <c r="K19" s="92"/>
      <c r="L19" s="93"/>
      <c r="M19" s="93"/>
      <c r="P19" s="2" t="s">
        <v>41</v>
      </c>
      <c r="Q19" s="5">
        <v>1.02</v>
      </c>
      <c r="T19" s="97"/>
      <c r="U19" s="97"/>
    </row>
    <row r="20" spans="1:21">
      <c r="A20" s="89" t="s">
        <v>186</v>
      </c>
      <c r="D20" s="89" t="s">
        <v>190</v>
      </c>
      <c r="G20" s="8" t="s">
        <v>51</v>
      </c>
      <c r="H20" s="96">
        <f>H19-H18</f>
        <v>1265.9040000000002</v>
      </c>
      <c r="P20" s="2" t="s">
        <v>42</v>
      </c>
      <c r="Q20" s="5">
        <v>1.0249999999999999</v>
      </c>
      <c r="T20" s="163" t="s">
        <v>28</v>
      </c>
      <c r="U20" s="163"/>
    </row>
    <row r="21" spans="1:21">
      <c r="D21" s="89" t="s">
        <v>200</v>
      </c>
      <c r="G21" s="1"/>
      <c r="H21" s="1"/>
      <c r="P21" s="8" t="s">
        <v>40</v>
      </c>
      <c r="Q21" s="9">
        <f>(Q18*Q19)/Q20</f>
        <v>2.0897560975609761</v>
      </c>
      <c r="T21" s="2" t="s">
        <v>4</v>
      </c>
      <c r="U21" s="4">
        <v>48</v>
      </c>
    </row>
    <row r="22" spans="1:21">
      <c r="G22" s="89" t="s">
        <v>199</v>
      </c>
      <c r="H22" s="89" t="s">
        <v>201</v>
      </c>
      <c r="T22" s="2" t="s">
        <v>5</v>
      </c>
      <c r="U22" s="4">
        <v>10</v>
      </c>
    </row>
    <row r="23" spans="1:21">
      <c r="P23" s="164" t="s">
        <v>47</v>
      </c>
      <c r="Q23" s="164"/>
      <c r="T23" s="2" t="s">
        <v>22</v>
      </c>
      <c r="U23" s="4">
        <v>6</v>
      </c>
    </row>
    <row r="24" spans="1:21">
      <c r="P24" s="2" t="s">
        <v>39</v>
      </c>
      <c r="Q24" s="5">
        <v>4</v>
      </c>
      <c r="T24" s="2" t="s">
        <v>29</v>
      </c>
      <c r="U24" s="5">
        <v>1</v>
      </c>
    </row>
    <row r="25" spans="1:21">
      <c r="P25" s="2" t="s">
        <v>41</v>
      </c>
      <c r="Q25" s="5">
        <v>1.0249999999999999</v>
      </c>
    </row>
    <row r="26" spans="1:21">
      <c r="P26" s="2" t="s">
        <v>42</v>
      </c>
      <c r="Q26" s="5">
        <v>1.012</v>
      </c>
      <c r="T26" s="3" t="s">
        <v>222</v>
      </c>
      <c r="U26" s="10">
        <f>U21*U22*U23*U24</f>
        <v>2880</v>
      </c>
    </row>
    <row r="27" spans="1:21">
      <c r="P27" s="2" t="s">
        <v>48</v>
      </c>
      <c r="Q27" s="5">
        <v>0.66</v>
      </c>
    </row>
    <row r="28" spans="1:21">
      <c r="P28" s="2" t="s">
        <v>49</v>
      </c>
      <c r="Q28" s="5">
        <v>0.71</v>
      </c>
    </row>
    <row r="29" spans="1:21">
      <c r="P29" s="8" t="s">
        <v>40</v>
      </c>
      <c r="Q29" s="13">
        <f>(Q24*Q25*Q27)/(Q26*Q28)</f>
        <v>3.7660747091243114</v>
      </c>
    </row>
  </sheetData>
  <mergeCells count="27">
    <mergeCell ref="P23:Q23"/>
    <mergeCell ref="J10:K10"/>
    <mergeCell ref="H1:M1"/>
    <mergeCell ref="G10:H10"/>
    <mergeCell ref="A10:B10"/>
    <mergeCell ref="D9:E9"/>
    <mergeCell ref="A6:C6"/>
    <mergeCell ref="A5:C5"/>
    <mergeCell ref="A9:B9"/>
    <mergeCell ref="G5:H5"/>
    <mergeCell ref="G9:H9"/>
    <mergeCell ref="D10:E10"/>
    <mergeCell ref="G3:H3"/>
    <mergeCell ref="A7:D7"/>
    <mergeCell ref="O3:R3"/>
    <mergeCell ref="O4:R4"/>
    <mergeCell ref="T20:U20"/>
    <mergeCell ref="N5:P5"/>
    <mergeCell ref="T6:V6"/>
    <mergeCell ref="A4:D4"/>
    <mergeCell ref="A3:D3"/>
    <mergeCell ref="T3:U3"/>
    <mergeCell ref="P17:Q17"/>
    <mergeCell ref="P9:Q9"/>
    <mergeCell ref="T9:U9"/>
    <mergeCell ref="T10:U10"/>
    <mergeCell ref="T4:U4"/>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EAF7-77C1-4C9E-979E-FA76C1A5F72E}">
  <dimension ref="A1:M25"/>
  <sheetViews>
    <sheetView workbookViewId="0">
      <selection activeCell="G24" sqref="G24"/>
    </sheetView>
  </sheetViews>
  <sheetFormatPr defaultRowHeight="14.4"/>
  <cols>
    <col min="2" max="2" width="13.88671875" customWidth="1"/>
    <col min="3" max="3" width="3.77734375" customWidth="1"/>
    <col min="4" max="4" width="12.21875" customWidth="1"/>
    <col min="5" max="5" width="9.44140625" customWidth="1"/>
  </cols>
  <sheetData>
    <row r="1" spans="1:13" ht="21.6" thickBot="1">
      <c r="H1" s="151" t="s">
        <v>281</v>
      </c>
      <c r="I1" s="152"/>
      <c r="J1" s="152"/>
      <c r="K1" s="152"/>
      <c r="L1" s="152"/>
      <c r="M1" s="152"/>
    </row>
    <row r="2" spans="1:13">
      <c r="A2" s="174" t="s">
        <v>271</v>
      </c>
      <c r="B2" s="174"/>
      <c r="C2" s="174"/>
      <c r="D2" s="174"/>
      <c r="E2" s="174"/>
    </row>
    <row r="3" spans="1:13">
      <c r="A3" s="174" t="s">
        <v>272</v>
      </c>
      <c r="B3" s="174"/>
      <c r="C3" s="174"/>
      <c r="D3" s="174"/>
      <c r="E3" s="174"/>
    </row>
    <row r="4" spans="1:13">
      <c r="A4" s="174" t="s">
        <v>273</v>
      </c>
      <c r="B4" s="174"/>
      <c r="C4" s="174"/>
      <c r="D4" s="174"/>
      <c r="E4" s="174"/>
    </row>
    <row r="5" spans="1:13">
      <c r="A5" s="174" t="s">
        <v>274</v>
      </c>
      <c r="B5" s="174"/>
      <c r="C5" s="174"/>
      <c r="D5" s="174"/>
      <c r="E5" s="174"/>
    </row>
    <row r="6" spans="1:13">
      <c r="A6" s="174" t="s">
        <v>275</v>
      </c>
      <c r="B6" s="174"/>
      <c r="C6" s="174"/>
      <c r="D6" s="174"/>
      <c r="E6" s="174"/>
    </row>
    <row r="7" spans="1:13" ht="14.4" customHeight="1">
      <c r="A7" s="174" t="s">
        <v>276</v>
      </c>
      <c r="B7" s="174"/>
      <c r="C7" s="174"/>
      <c r="D7" s="174"/>
      <c r="E7" s="174"/>
    </row>
    <row r="8" spans="1:13" ht="14.4" customHeight="1">
      <c r="A8" s="174" t="s">
        <v>277</v>
      </c>
      <c r="B8" s="174"/>
      <c r="C8" s="174"/>
      <c r="D8" s="174"/>
      <c r="E8" s="174"/>
    </row>
    <row r="10" spans="1:13">
      <c r="A10" s="171" t="s">
        <v>282</v>
      </c>
      <c r="B10" s="171"/>
      <c r="C10" s="98"/>
      <c r="D10" s="171" t="s">
        <v>283</v>
      </c>
      <c r="E10" s="171"/>
      <c r="G10" s="162" t="s">
        <v>284</v>
      </c>
      <c r="H10" s="162"/>
    </row>
    <row r="11" spans="1:13">
      <c r="A11" s="167" t="s">
        <v>203</v>
      </c>
      <c r="B11" s="167"/>
      <c r="C11" s="95"/>
      <c r="D11" s="167" t="s">
        <v>208</v>
      </c>
      <c r="E11" s="167"/>
      <c r="G11" s="167" t="s">
        <v>211</v>
      </c>
      <c r="H11" s="167"/>
    </row>
    <row r="12" spans="1:13">
      <c r="A12" s="2" t="s">
        <v>4</v>
      </c>
      <c r="B12" s="44">
        <v>48</v>
      </c>
      <c r="C12" s="95"/>
      <c r="D12" s="2" t="s">
        <v>4</v>
      </c>
      <c r="E12" s="44">
        <v>64</v>
      </c>
      <c r="G12" s="2" t="s">
        <v>4</v>
      </c>
      <c r="H12" s="44">
        <v>100</v>
      </c>
    </row>
    <row r="13" spans="1:13">
      <c r="A13" s="2" t="s">
        <v>5</v>
      </c>
      <c r="B13" s="44">
        <v>12</v>
      </c>
      <c r="C13" s="95"/>
      <c r="D13" s="2" t="s">
        <v>5</v>
      </c>
      <c r="E13" s="44">
        <v>10</v>
      </c>
      <c r="G13" s="2" t="s">
        <v>5</v>
      </c>
      <c r="H13" s="44">
        <v>15</v>
      </c>
    </row>
    <row r="14" spans="1:13">
      <c r="A14" s="2" t="s">
        <v>22</v>
      </c>
      <c r="B14" s="44">
        <v>4</v>
      </c>
      <c r="D14" s="2" t="s">
        <v>195</v>
      </c>
      <c r="E14" s="44">
        <v>4</v>
      </c>
      <c r="G14" s="2" t="s">
        <v>39</v>
      </c>
      <c r="H14" s="44">
        <v>7.4</v>
      </c>
    </row>
    <row r="15" spans="1:13">
      <c r="A15" s="2" t="s">
        <v>202</v>
      </c>
      <c r="B15" s="44">
        <v>0.78</v>
      </c>
      <c r="D15" s="2" t="s">
        <v>193</v>
      </c>
      <c r="E15" s="44">
        <v>1.5</v>
      </c>
      <c r="G15" s="2" t="s">
        <v>40</v>
      </c>
      <c r="H15" s="44">
        <v>6</v>
      </c>
    </row>
    <row r="16" spans="1:13">
      <c r="A16" s="2" t="s">
        <v>23</v>
      </c>
      <c r="B16" s="44">
        <v>1.0249999999999999</v>
      </c>
      <c r="D16" s="2" t="s">
        <v>204</v>
      </c>
      <c r="E16" s="44">
        <v>0.75</v>
      </c>
      <c r="G16" s="2" t="s">
        <v>212</v>
      </c>
      <c r="H16" s="44">
        <v>0.72</v>
      </c>
    </row>
    <row r="17" spans="1:8">
      <c r="A17" s="8" t="s">
        <v>60</v>
      </c>
      <c r="B17" s="10">
        <f>B12*B13*B14*B15*B16</f>
        <v>1842.048</v>
      </c>
      <c r="D17" s="32" t="s">
        <v>205</v>
      </c>
      <c r="E17" s="44">
        <v>0.6</v>
      </c>
      <c r="G17" s="32" t="s">
        <v>49</v>
      </c>
      <c r="H17" s="44">
        <v>0.81</v>
      </c>
    </row>
    <row r="18" spans="1:8">
      <c r="D18" s="2" t="s">
        <v>209</v>
      </c>
      <c r="E18" s="44">
        <v>1.0249999999999999</v>
      </c>
      <c r="G18" s="2" t="s">
        <v>209</v>
      </c>
      <c r="H18" s="44">
        <v>1.0249999999999999</v>
      </c>
    </row>
    <row r="19" spans="1:8">
      <c r="D19" s="2" t="s">
        <v>210</v>
      </c>
      <c r="E19" s="44">
        <v>1.0249999999999999</v>
      </c>
      <c r="G19" s="2" t="s">
        <v>210</v>
      </c>
      <c r="H19" s="44">
        <v>1.012</v>
      </c>
    </row>
    <row r="20" spans="1:8">
      <c r="A20" s="89" t="s">
        <v>186</v>
      </c>
      <c r="D20" s="12" t="s">
        <v>206</v>
      </c>
      <c r="E20" s="10">
        <f>E12*E13*E14*E16*E18</f>
        <v>1967.9999999999998</v>
      </c>
      <c r="G20" s="12" t="s">
        <v>213</v>
      </c>
      <c r="H20" s="96">
        <f>H12*H13*H14*H19*H17</f>
        <v>9098.8920000000016</v>
      </c>
    </row>
    <row r="21" spans="1:8">
      <c r="D21" s="12" t="s">
        <v>207</v>
      </c>
      <c r="E21" s="10">
        <f>E12*E13*E15*E17*E19</f>
        <v>590.4</v>
      </c>
      <c r="G21" s="12" t="s">
        <v>214</v>
      </c>
      <c r="H21" s="10">
        <f>H12*H13*H15*H18*H16</f>
        <v>6642</v>
      </c>
    </row>
    <row r="22" spans="1:8">
      <c r="D22" s="8" t="s">
        <v>25</v>
      </c>
      <c r="E22" s="10">
        <f>E20-E21</f>
        <v>1377.6</v>
      </c>
      <c r="G22" s="8" t="s">
        <v>51</v>
      </c>
      <c r="H22" s="96">
        <f>H20-H21</f>
        <v>2456.8920000000016</v>
      </c>
    </row>
    <row r="24" spans="1:8">
      <c r="D24" s="89" t="s">
        <v>190</v>
      </c>
      <c r="E24" s="89" t="s">
        <v>200</v>
      </c>
      <c r="G24" s="89" t="s">
        <v>199</v>
      </c>
      <c r="H24" s="89" t="s">
        <v>201</v>
      </c>
    </row>
    <row r="25" spans="1:8">
      <c r="G25" s="89" t="s">
        <v>215</v>
      </c>
    </row>
  </sheetData>
  <mergeCells count="14">
    <mergeCell ref="A7:E7"/>
    <mergeCell ref="D10:E10"/>
    <mergeCell ref="A10:B10"/>
    <mergeCell ref="G10:H10"/>
    <mergeCell ref="G11:H11"/>
    <mergeCell ref="A8:E8"/>
    <mergeCell ref="A11:B11"/>
    <mergeCell ref="D11:E11"/>
    <mergeCell ref="A6:E6"/>
    <mergeCell ref="H1:M1"/>
    <mergeCell ref="A2:E2"/>
    <mergeCell ref="A3:E3"/>
    <mergeCell ref="A4:E4"/>
    <mergeCell ref="A5:E5"/>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DCC7-852E-40C7-AADF-619C7DC0041C}">
  <dimension ref="A1:AF21"/>
  <sheetViews>
    <sheetView workbookViewId="0">
      <pane ySplit="1" topLeftCell="A2" activePane="bottomLeft" state="frozen"/>
      <selection pane="bottomLeft" activeCell="M17" sqref="M17"/>
    </sheetView>
  </sheetViews>
  <sheetFormatPr defaultRowHeight="14.4"/>
  <cols>
    <col min="1" max="1" width="5.44140625" customWidth="1"/>
    <col min="2" max="2" width="7.5546875" customWidth="1"/>
    <col min="3" max="3" width="1.44140625" customWidth="1"/>
    <col min="4" max="4" width="4.5546875" customWidth="1"/>
    <col min="5" max="5" width="9.88671875" customWidth="1"/>
    <col min="6" max="6" width="2.33203125" customWidth="1"/>
    <col min="7" max="7" width="5.109375" customWidth="1"/>
    <col min="9" max="9" width="2.44140625" customWidth="1"/>
    <col min="10" max="10" width="6" customWidth="1"/>
    <col min="12" max="12" width="2.21875" customWidth="1"/>
    <col min="13" max="13" width="4.88671875" customWidth="1"/>
    <col min="14" max="14" width="9.21875" customWidth="1"/>
    <col min="15" max="15" width="1.6640625" customWidth="1"/>
    <col min="16" max="16" width="5.21875" customWidth="1"/>
    <col min="17" max="17" width="8.33203125" customWidth="1"/>
    <col min="18" max="18" width="2.109375" customWidth="1"/>
    <col min="19" max="19" width="5.77734375" customWidth="1"/>
    <col min="20" max="20" width="7.5546875" customWidth="1"/>
    <col min="21" max="21" width="1.5546875" customWidth="1"/>
    <col min="22" max="22" width="6.5546875" customWidth="1"/>
    <col min="24" max="24" width="2.5546875" customWidth="1"/>
    <col min="25" max="25" width="4.109375" customWidth="1"/>
    <col min="26" max="26" width="7.5546875" customWidth="1"/>
    <col min="27" max="27" width="3.6640625" customWidth="1"/>
    <col min="28" max="28" width="5.88671875" customWidth="1"/>
    <col min="29" max="29" width="6.5546875" customWidth="1"/>
    <col min="30" max="30" width="2.44140625" customWidth="1"/>
    <col min="32" max="32" width="10.77734375" customWidth="1"/>
  </cols>
  <sheetData>
    <row r="1" spans="1:32" ht="21">
      <c r="G1" s="155" t="s">
        <v>216</v>
      </c>
      <c r="H1" s="155"/>
      <c r="I1" s="155"/>
      <c r="J1" s="155"/>
      <c r="K1" s="155"/>
      <c r="L1" s="155"/>
      <c r="M1" s="155"/>
      <c r="N1" s="155"/>
    </row>
    <row r="2" spans="1:32" ht="16.2" customHeight="1">
      <c r="Q2" s="162" t="s">
        <v>241</v>
      </c>
      <c r="R2" s="162"/>
      <c r="Z2" s="175" t="s">
        <v>301</v>
      </c>
      <c r="AA2" s="175"/>
      <c r="AB2" s="175"/>
      <c r="AC2" s="175"/>
      <c r="AD2" s="175"/>
      <c r="AE2" s="175"/>
      <c r="AF2" s="175"/>
    </row>
    <row r="3" spans="1:32">
      <c r="A3" s="159" t="s">
        <v>285</v>
      </c>
      <c r="B3" s="180"/>
      <c r="C3" s="180"/>
      <c r="D3" s="180"/>
      <c r="E3" s="181"/>
      <c r="G3" s="162" t="s">
        <v>290</v>
      </c>
      <c r="H3" s="162"/>
      <c r="K3" s="159" t="s">
        <v>287</v>
      </c>
      <c r="L3" s="159"/>
      <c r="M3" s="159"/>
      <c r="N3" s="159"/>
      <c r="O3" s="159"/>
      <c r="P3" s="159"/>
      <c r="Z3" s="175" t="s">
        <v>302</v>
      </c>
      <c r="AA3" s="175"/>
      <c r="AB3" s="175"/>
      <c r="AC3" s="175"/>
      <c r="AD3" s="175"/>
      <c r="AE3" s="175"/>
      <c r="AF3" s="175"/>
    </row>
    <row r="4" spans="1:32">
      <c r="A4" s="159" t="s">
        <v>286</v>
      </c>
      <c r="B4" s="159"/>
      <c r="C4" s="159"/>
      <c r="D4" s="159"/>
      <c r="E4" s="159"/>
      <c r="G4" s="162" t="s">
        <v>293</v>
      </c>
      <c r="H4" s="162"/>
      <c r="K4" s="182" t="s">
        <v>288</v>
      </c>
      <c r="L4" s="182"/>
      <c r="M4" s="182"/>
      <c r="N4" s="182"/>
      <c r="O4" s="182"/>
      <c r="P4" s="182"/>
      <c r="Z4" s="175" t="s">
        <v>303</v>
      </c>
      <c r="AA4" s="175"/>
      <c r="AB4" s="175"/>
      <c r="AC4" s="175"/>
      <c r="AD4" s="175"/>
      <c r="AE4" s="175"/>
      <c r="AF4" s="175"/>
    </row>
    <row r="5" spans="1:32">
      <c r="A5" s="45"/>
      <c r="B5" s="45"/>
      <c r="K5" s="159" t="s">
        <v>217</v>
      </c>
      <c r="L5" s="159"/>
      <c r="M5" s="159"/>
      <c r="N5" s="159"/>
      <c r="O5" s="159"/>
      <c r="P5" s="159"/>
      <c r="Q5" s="159"/>
      <c r="Z5" s="175" t="s">
        <v>304</v>
      </c>
      <c r="AA5" s="175"/>
      <c r="AB5" s="175"/>
      <c r="AC5" s="175"/>
      <c r="AD5" s="175"/>
      <c r="AE5" s="175"/>
      <c r="AF5" s="175"/>
    </row>
    <row r="6" spans="1:32">
      <c r="A6" s="45"/>
      <c r="B6" s="45"/>
      <c r="K6" s="159" t="s">
        <v>218</v>
      </c>
      <c r="L6" s="159"/>
      <c r="M6" s="159"/>
      <c r="N6" s="159"/>
      <c r="O6" s="159"/>
      <c r="P6" s="159"/>
      <c r="Z6" s="175" t="s">
        <v>305</v>
      </c>
      <c r="AA6" s="175"/>
      <c r="AB6" s="175"/>
      <c r="AC6" s="175"/>
      <c r="AD6" s="175"/>
      <c r="AE6" s="175"/>
      <c r="AF6" s="175"/>
    </row>
    <row r="7" spans="1:32">
      <c r="A7" s="162" t="s">
        <v>289</v>
      </c>
      <c r="B7" s="162"/>
      <c r="D7" s="162" t="s">
        <v>293</v>
      </c>
      <c r="E7" s="162"/>
      <c r="G7" s="162" t="s">
        <v>292</v>
      </c>
      <c r="H7" s="162"/>
      <c r="K7" s="45"/>
      <c r="L7" s="45"/>
      <c r="M7" s="45"/>
      <c r="N7" s="45"/>
      <c r="O7" s="45"/>
      <c r="P7" s="45"/>
      <c r="AB7" s="1"/>
      <c r="AC7" s="1"/>
    </row>
    <row r="8" spans="1:32">
      <c r="A8" s="167" t="s">
        <v>36</v>
      </c>
      <c r="B8" s="167"/>
      <c r="D8" s="167" t="s">
        <v>225</v>
      </c>
      <c r="E8" s="167"/>
      <c r="G8" s="167" t="s">
        <v>219</v>
      </c>
      <c r="H8" s="167"/>
      <c r="J8" s="162" t="s">
        <v>292</v>
      </c>
      <c r="K8" s="162"/>
      <c r="M8" s="162" t="s">
        <v>294</v>
      </c>
      <c r="N8" s="162"/>
      <c r="P8" s="162" t="s">
        <v>295</v>
      </c>
      <c r="Q8" s="162"/>
      <c r="S8" s="162" t="s">
        <v>296</v>
      </c>
      <c r="T8" s="162"/>
      <c r="V8" s="162" t="s">
        <v>295</v>
      </c>
      <c r="W8" s="162"/>
      <c r="Y8" s="162" t="s">
        <v>297</v>
      </c>
      <c r="Z8" s="162"/>
      <c r="AB8" s="162" t="s">
        <v>299</v>
      </c>
      <c r="AC8" s="162"/>
      <c r="AE8" s="162" t="s">
        <v>306</v>
      </c>
      <c r="AF8" s="162"/>
    </row>
    <row r="9" spans="1:32">
      <c r="A9" s="2" t="s">
        <v>4</v>
      </c>
      <c r="B9" s="44">
        <v>36</v>
      </c>
      <c r="D9" s="2" t="s">
        <v>227</v>
      </c>
      <c r="E9" s="44">
        <v>7500</v>
      </c>
      <c r="G9" s="2" t="s">
        <v>60</v>
      </c>
      <c r="H9" s="44">
        <v>6400</v>
      </c>
      <c r="J9" s="167" t="s">
        <v>219</v>
      </c>
      <c r="K9" s="167"/>
      <c r="M9" s="167" t="s">
        <v>291</v>
      </c>
      <c r="N9" s="167"/>
      <c r="P9" s="167" t="s">
        <v>225</v>
      </c>
      <c r="Q9" s="167"/>
      <c r="S9" s="167" t="s">
        <v>219</v>
      </c>
      <c r="T9" s="167"/>
      <c r="V9" s="167" t="s">
        <v>225</v>
      </c>
      <c r="W9" s="167"/>
      <c r="Y9" s="177" t="s">
        <v>47</v>
      </c>
      <c r="Z9" s="177"/>
      <c r="AB9" s="162" t="s">
        <v>300</v>
      </c>
      <c r="AC9" s="162"/>
      <c r="AE9" s="177" t="s">
        <v>47</v>
      </c>
      <c r="AF9" s="177"/>
    </row>
    <row r="10" spans="1:32">
      <c r="A10" s="2" t="s">
        <v>5</v>
      </c>
      <c r="B10" s="44">
        <v>6</v>
      </c>
      <c r="D10" s="2" t="s">
        <v>41</v>
      </c>
      <c r="E10" s="44">
        <v>1</v>
      </c>
      <c r="G10" s="2" t="s">
        <v>41</v>
      </c>
      <c r="H10" s="44">
        <v>1.0249999999999999</v>
      </c>
      <c r="J10" s="2" t="s">
        <v>4</v>
      </c>
      <c r="K10" s="44">
        <v>120</v>
      </c>
      <c r="M10" s="2" t="s">
        <v>4</v>
      </c>
      <c r="N10" s="44">
        <v>24</v>
      </c>
      <c r="P10" s="2" t="s">
        <v>227</v>
      </c>
      <c r="Q10" s="44">
        <v>3450</v>
      </c>
      <c r="S10" s="2" t="s">
        <v>227</v>
      </c>
      <c r="T10" s="44">
        <v>2650</v>
      </c>
      <c r="V10" s="2" t="s">
        <v>227</v>
      </c>
      <c r="W10" s="44">
        <v>2600</v>
      </c>
      <c r="Y10" s="2" t="s">
        <v>39</v>
      </c>
      <c r="Z10" s="44">
        <v>2.1</v>
      </c>
      <c r="AB10" s="167" t="s">
        <v>231</v>
      </c>
      <c r="AC10" s="167"/>
      <c r="AE10" s="2" t="s">
        <v>39</v>
      </c>
      <c r="AF10" s="44">
        <v>4</v>
      </c>
    </row>
    <row r="11" spans="1:32">
      <c r="A11" s="2" t="s">
        <v>35</v>
      </c>
      <c r="B11" s="44">
        <v>0.8</v>
      </c>
      <c r="D11" s="2" t="s">
        <v>42</v>
      </c>
      <c r="E11" s="44">
        <v>1.01</v>
      </c>
      <c r="G11" s="2" t="s">
        <v>42</v>
      </c>
      <c r="H11" s="44">
        <v>1.008</v>
      </c>
      <c r="J11" s="2" t="s">
        <v>5</v>
      </c>
      <c r="K11" s="44">
        <v>17</v>
      </c>
      <c r="M11" s="2" t="s">
        <v>5</v>
      </c>
      <c r="N11" s="44">
        <v>6</v>
      </c>
      <c r="P11" s="2" t="s">
        <v>39</v>
      </c>
      <c r="Q11" s="44">
        <v>3.4</v>
      </c>
      <c r="S11" s="2" t="s">
        <v>39</v>
      </c>
      <c r="T11" s="44">
        <v>7.3</v>
      </c>
      <c r="V11" s="2" t="s">
        <v>39</v>
      </c>
      <c r="W11" s="44">
        <v>4.5</v>
      </c>
      <c r="Y11" s="2" t="s">
        <v>41</v>
      </c>
      <c r="Z11" s="44">
        <v>1.02</v>
      </c>
      <c r="AB11" s="2" t="s">
        <v>44</v>
      </c>
      <c r="AC11" s="44">
        <v>0.5</v>
      </c>
      <c r="AE11" s="2" t="s">
        <v>41</v>
      </c>
      <c r="AF11" s="44">
        <v>1.0249999999999999</v>
      </c>
    </row>
    <row r="12" spans="1:32">
      <c r="A12" s="8" t="s">
        <v>36</v>
      </c>
      <c r="B12" s="10">
        <f>B9*B10*B11</f>
        <v>172.8</v>
      </c>
      <c r="D12" s="8" t="s">
        <v>214</v>
      </c>
      <c r="E12" s="10">
        <f>(E9*E11)/E10</f>
        <v>7575</v>
      </c>
      <c r="G12" s="12" t="s">
        <v>60</v>
      </c>
      <c r="H12" s="10">
        <f>H9*H11/H10</f>
        <v>6293.8536585365855</v>
      </c>
      <c r="J12" s="2" t="s">
        <v>39</v>
      </c>
      <c r="K12" s="44">
        <v>7.2</v>
      </c>
      <c r="M12" s="2" t="s">
        <v>6</v>
      </c>
      <c r="N12" s="44">
        <v>3</v>
      </c>
      <c r="P12" s="2" t="s">
        <v>40</v>
      </c>
      <c r="Q12" s="44">
        <v>6</v>
      </c>
      <c r="S12" s="2" t="s">
        <v>40</v>
      </c>
      <c r="T12" s="44">
        <v>4.2</v>
      </c>
      <c r="V12" s="2" t="s">
        <v>40</v>
      </c>
      <c r="W12" s="44">
        <v>6</v>
      </c>
      <c r="Y12" s="2" t="s">
        <v>42</v>
      </c>
      <c r="Z12" s="44">
        <v>1.0249999999999999</v>
      </c>
      <c r="AB12" s="2" t="s">
        <v>41</v>
      </c>
      <c r="AC12" s="44">
        <v>1</v>
      </c>
      <c r="AE12" s="2" t="s">
        <v>42</v>
      </c>
      <c r="AF12" s="44">
        <v>1.012</v>
      </c>
    </row>
    <row r="13" spans="1:32">
      <c r="G13" s="8" t="s">
        <v>220</v>
      </c>
      <c r="H13" s="46">
        <f>H9-H12</f>
        <v>106.1463414634145</v>
      </c>
      <c r="J13" s="2" t="s">
        <v>41</v>
      </c>
      <c r="K13" s="44">
        <v>1</v>
      </c>
      <c r="M13" s="2" t="s">
        <v>39</v>
      </c>
      <c r="N13" s="44">
        <v>2</v>
      </c>
      <c r="P13" s="2" t="s">
        <v>41</v>
      </c>
      <c r="Q13" s="44">
        <v>1</v>
      </c>
      <c r="S13" s="2" t="s">
        <v>41</v>
      </c>
      <c r="T13" s="44">
        <v>1</v>
      </c>
      <c r="V13" s="2" t="s">
        <v>221</v>
      </c>
      <c r="W13" s="44">
        <v>0.8</v>
      </c>
      <c r="Y13" s="8" t="s">
        <v>40</v>
      </c>
      <c r="Z13" s="9">
        <f>Z10*Z11/Z12</f>
        <v>2.0897560975609761</v>
      </c>
      <c r="AB13" s="2" t="s">
        <v>42</v>
      </c>
      <c r="AC13" s="44">
        <v>1.0249999999999999</v>
      </c>
      <c r="AE13" s="2" t="s">
        <v>221</v>
      </c>
      <c r="AF13" s="44">
        <v>0.66</v>
      </c>
    </row>
    <row r="14" spans="1:32">
      <c r="A14" s="176" t="s">
        <v>186</v>
      </c>
      <c r="B14" s="176"/>
      <c r="D14" s="176" t="s">
        <v>190</v>
      </c>
      <c r="E14" s="176"/>
      <c r="J14" s="2" t="s">
        <v>42</v>
      </c>
      <c r="K14" s="44">
        <v>1.0249999999999999</v>
      </c>
      <c r="M14" s="2" t="s">
        <v>41</v>
      </c>
      <c r="N14" s="44">
        <v>1.01</v>
      </c>
      <c r="P14" s="2" t="s">
        <v>42</v>
      </c>
      <c r="Q14" s="44">
        <v>1</v>
      </c>
      <c r="S14" s="2" t="s">
        <v>42</v>
      </c>
      <c r="T14" s="44">
        <v>1</v>
      </c>
      <c r="V14" s="2" t="s">
        <v>224</v>
      </c>
      <c r="W14" s="44">
        <v>0.8</v>
      </c>
      <c r="AB14" s="12" t="s">
        <v>39</v>
      </c>
      <c r="AC14" s="10">
        <f>AC11*2</f>
        <v>1</v>
      </c>
      <c r="AE14" s="2" t="s">
        <v>224</v>
      </c>
      <c r="AF14" s="44">
        <v>0.71</v>
      </c>
    </row>
    <row r="15" spans="1:32">
      <c r="G15" s="178" t="s">
        <v>199</v>
      </c>
      <c r="H15" s="179"/>
      <c r="J15" s="2" t="s">
        <v>221</v>
      </c>
      <c r="K15" s="44">
        <v>0.8</v>
      </c>
      <c r="M15" s="2" t="s">
        <v>213</v>
      </c>
      <c r="N15" s="44">
        <v>292</v>
      </c>
      <c r="P15" s="12" t="s">
        <v>222</v>
      </c>
      <c r="Q15" s="46">
        <f>Q10*Q12/Q11</f>
        <v>6088.2352941176468</v>
      </c>
      <c r="S15" s="12" t="s">
        <v>222</v>
      </c>
      <c r="T15" s="9">
        <f>T10*T12/T11</f>
        <v>1524.6575342465753</v>
      </c>
      <c r="V15" s="2" t="s">
        <v>41</v>
      </c>
      <c r="W15" s="44">
        <v>1</v>
      </c>
      <c r="Y15" s="176" t="s">
        <v>229</v>
      </c>
      <c r="Z15" s="176"/>
      <c r="AB15" s="12" t="s">
        <v>40</v>
      </c>
      <c r="AC15" s="9">
        <f>AC14*AC12/AC13</f>
        <v>0.97560975609756106</v>
      </c>
      <c r="AE15" s="8" t="s">
        <v>40</v>
      </c>
      <c r="AF15" s="9">
        <f>(AF10*AF11*AF13)/(AF12*AF14)</f>
        <v>3.7660747091243114</v>
      </c>
    </row>
    <row r="16" spans="1:32">
      <c r="D16" s="178" t="s">
        <v>200</v>
      </c>
      <c r="E16" s="179"/>
      <c r="J16" s="2" t="s">
        <v>224</v>
      </c>
      <c r="K16" s="44">
        <v>0.8</v>
      </c>
      <c r="M16" s="12" t="s">
        <v>222</v>
      </c>
      <c r="N16" s="10">
        <f>N10*N11*N13*N14</f>
        <v>290.88</v>
      </c>
      <c r="S16" s="8" t="s">
        <v>220</v>
      </c>
      <c r="T16" s="9">
        <f>T10-T15</f>
        <v>1125.3424657534247</v>
      </c>
      <c r="V16" s="2" t="s">
        <v>42</v>
      </c>
      <c r="W16" s="44">
        <v>1</v>
      </c>
      <c r="AB16" s="8" t="s">
        <v>45</v>
      </c>
      <c r="AC16" s="9">
        <f>AC15/2</f>
        <v>0.48780487804878053</v>
      </c>
    </row>
    <row r="17" spans="10:32">
      <c r="J17" s="12" t="s">
        <v>213</v>
      </c>
      <c r="K17" s="10">
        <f>K10*K11*K12*K13*K15</f>
        <v>11750.400000000001</v>
      </c>
      <c r="M17" s="8" t="s">
        <v>42</v>
      </c>
      <c r="N17" s="22">
        <f>(N15*N14)/N16</f>
        <v>1.0138888888888891</v>
      </c>
      <c r="V17" s="8" t="s">
        <v>222</v>
      </c>
      <c r="W17" s="9">
        <f>W10*W12/W11</f>
        <v>3466.6666666666665</v>
      </c>
      <c r="AE17" s="176" t="s">
        <v>230</v>
      </c>
      <c r="AF17" s="176"/>
    </row>
    <row r="18" spans="10:32">
      <c r="J18" s="12" t="s">
        <v>222</v>
      </c>
      <c r="K18" s="10">
        <f>K17*K14</f>
        <v>12044.16</v>
      </c>
      <c r="M18" s="99"/>
      <c r="N18" s="100"/>
      <c r="P18" s="178" t="s">
        <v>223</v>
      </c>
      <c r="Q18" s="179"/>
      <c r="S18" s="176" t="s">
        <v>226</v>
      </c>
      <c r="T18" s="176"/>
      <c r="AB18" s="176" t="s">
        <v>230</v>
      </c>
      <c r="AC18" s="176"/>
    </row>
    <row r="19" spans="10:32">
      <c r="J19" s="8" t="s">
        <v>220</v>
      </c>
      <c r="K19" s="10">
        <f>K18-K17</f>
        <v>293.7599999999984</v>
      </c>
      <c r="M19" s="178" t="s">
        <v>215</v>
      </c>
      <c r="N19" s="179"/>
      <c r="V19" s="176" t="s">
        <v>228</v>
      </c>
      <c r="W19" s="176"/>
    </row>
    <row r="20" spans="10:32">
      <c r="N20" s="26"/>
    </row>
    <row r="21" spans="10:32">
      <c r="J21" s="176" t="s">
        <v>201</v>
      </c>
      <c r="K21" s="176"/>
    </row>
  </sheetData>
  <mergeCells count="50">
    <mergeCell ref="Q2:R2"/>
    <mergeCell ref="M8:N8"/>
    <mergeCell ref="P8:Q8"/>
    <mergeCell ref="S8:T8"/>
    <mergeCell ref="V8:W8"/>
    <mergeCell ref="A7:B7"/>
    <mergeCell ref="D7:E7"/>
    <mergeCell ref="Y8:Z8"/>
    <mergeCell ref="G3:H3"/>
    <mergeCell ref="G7:H7"/>
    <mergeCell ref="J8:K8"/>
    <mergeCell ref="G4:H4"/>
    <mergeCell ref="A14:B14"/>
    <mergeCell ref="M19:N19"/>
    <mergeCell ref="P18:Q18"/>
    <mergeCell ref="P9:Q9"/>
    <mergeCell ref="G1:N1"/>
    <mergeCell ref="A8:B8"/>
    <mergeCell ref="D8:E8"/>
    <mergeCell ref="G8:H8"/>
    <mergeCell ref="J9:K9"/>
    <mergeCell ref="M9:N9"/>
    <mergeCell ref="A3:E3"/>
    <mergeCell ref="A4:E4"/>
    <mergeCell ref="K3:P3"/>
    <mergeCell ref="K4:P4"/>
    <mergeCell ref="K6:P6"/>
    <mergeCell ref="K5:Q5"/>
    <mergeCell ref="V19:W19"/>
    <mergeCell ref="V9:W9"/>
    <mergeCell ref="Y15:Z15"/>
    <mergeCell ref="Y9:Z9"/>
    <mergeCell ref="J21:K21"/>
    <mergeCell ref="S9:T9"/>
    <mergeCell ref="S18:T18"/>
    <mergeCell ref="AB18:AC18"/>
    <mergeCell ref="AB10:AC10"/>
    <mergeCell ref="AE17:AF17"/>
    <mergeCell ref="AE9:AF9"/>
    <mergeCell ref="D14:E14"/>
    <mergeCell ref="D16:E16"/>
    <mergeCell ref="G15:H15"/>
    <mergeCell ref="AB9:AC9"/>
    <mergeCell ref="AB8:AC8"/>
    <mergeCell ref="Z2:AF2"/>
    <mergeCell ref="Z3:AF3"/>
    <mergeCell ref="Z4:AF4"/>
    <mergeCell ref="Z5:AF5"/>
    <mergeCell ref="Z6:AF6"/>
    <mergeCell ref="AE8:AF8"/>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7423" r:id="rId4">
          <objectPr defaultSize="0" autoPict="0" r:id="rId5">
            <anchor moveWithCells="1">
              <from>
                <xdr:col>22</xdr:col>
                <xdr:colOff>304800</xdr:colOff>
                <xdr:row>18</xdr:row>
                <xdr:rowOff>60960</xdr:rowOff>
              </from>
              <to>
                <xdr:col>33</xdr:col>
                <xdr:colOff>548640</xdr:colOff>
                <xdr:row>32</xdr:row>
                <xdr:rowOff>45720</xdr:rowOff>
              </to>
            </anchor>
          </objectPr>
        </oleObject>
      </mc:Choice>
      <mc:Fallback>
        <oleObject progId="Word.Document.12" shapeId="1742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HOME</vt:lpstr>
      <vt:lpstr>load master</vt:lpstr>
      <vt:lpstr>density</vt:lpstr>
      <vt:lpstr>RB</vt:lpstr>
      <vt:lpstr>FORMULA</vt:lpstr>
      <vt:lpstr>WPA</vt:lpstr>
      <vt:lpstr>displac</vt:lpstr>
      <vt:lpstr>cb</vt:lpstr>
      <vt:lpstr>Cw</vt:lpstr>
      <vt:lpstr>TPC</vt:lpstr>
      <vt:lpstr>FWA</vt:lpstr>
      <vt:lpstr>DWA</vt:lpstr>
      <vt:lpstr>shap</vt:lpstr>
      <vt:lpstr>G1M</vt:lpstr>
      <vt:lpstr>KG1</vt:lpstr>
      <vt:lpstr>KB,GM,BM</vt:lpstr>
      <vt:lpstr>HEEL</vt:lpstr>
      <vt:lpstr>FSE</vt:lpstr>
      <vt:lpstr>LIST</vt:lpstr>
      <vt:lpstr>FINAL LIST</vt:lpstr>
      <vt:lpstr>TRIM</vt:lpstr>
      <vt:lpstr>load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dc:creator>
  <cp:lastModifiedBy>BCO</cp:lastModifiedBy>
  <cp:lastPrinted>2024-05-31T10:39:57Z</cp:lastPrinted>
  <dcterms:created xsi:type="dcterms:W3CDTF">2015-06-05T18:17:20Z</dcterms:created>
  <dcterms:modified xsi:type="dcterms:W3CDTF">2024-06-15T07:21:19Z</dcterms:modified>
</cp:coreProperties>
</file>