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bookViews>
    <workbookView xWindow="0" yWindow="0" windowWidth="20490" windowHeight="7905" tabRatio="946"/>
  </bookViews>
  <sheets>
    <sheet name="Difference of Coordinates" sheetId="1" r:id="rId1"/>
    <sheet name="Differences" sheetId="10" r:id="rId2"/>
    <sheet name="Calculations" sheetId="11" state="hidden" r:id="rId3"/>
  </sheets>
  <calcPr calcId="171027"/>
</workbook>
</file>

<file path=xl/calcChain.xml><?xml version="1.0" encoding="utf-8"?>
<calcChain xmlns="http://schemas.openxmlformats.org/spreadsheetml/2006/main">
  <c r="M11" i="11" l="1"/>
  <c r="M10" i="11"/>
  <c r="L11" i="11"/>
  <c r="L10" i="11"/>
  <c r="M5" i="11"/>
  <c r="M4" i="11"/>
  <c r="L5" i="11"/>
  <c r="L4" i="11"/>
  <c r="H11" i="11"/>
  <c r="H10" i="11"/>
  <c r="G11" i="11"/>
  <c r="G10" i="11"/>
  <c r="H5" i="11"/>
  <c r="H4" i="11"/>
  <c r="G5" i="11"/>
  <c r="G4" i="11"/>
  <c r="C11" i="11"/>
  <c r="C10" i="11"/>
  <c r="B11" i="11"/>
  <c r="B10" i="11"/>
  <c r="C5" i="11"/>
  <c r="C4" i="11"/>
  <c r="B5" i="11"/>
  <c r="B4" i="11"/>
  <c r="D10" i="11" l="1"/>
  <c r="E10" i="11" s="1"/>
  <c r="D4" i="11"/>
  <c r="E4" i="11" s="1"/>
  <c r="D11" i="11"/>
  <c r="E11" i="11" s="1"/>
  <c r="N5" i="11"/>
  <c r="O5" i="11" s="1"/>
  <c r="N11" i="11"/>
  <c r="O11" i="11" s="1"/>
  <c r="N10" i="11"/>
  <c r="O10" i="11" s="1"/>
  <c r="N4" i="11"/>
  <c r="I4" i="11"/>
  <c r="J4" i="11" s="1"/>
  <c r="I11" i="11"/>
  <c r="J11" i="11" s="1"/>
  <c r="I10" i="11"/>
  <c r="J10" i="11" s="1"/>
  <c r="I5" i="11"/>
  <c r="J5" i="11" s="1"/>
  <c r="D5" i="11"/>
  <c r="E5" i="11" s="1"/>
  <c r="E12" i="11" l="1"/>
  <c r="E13" i="11" s="1"/>
  <c r="B15" i="11" s="1"/>
  <c r="F15" i="10" s="1"/>
  <c r="E6" i="11"/>
  <c r="E7" i="11" s="1"/>
  <c r="B9" i="11" s="1"/>
  <c r="F11" i="10" s="1"/>
  <c r="O4" i="11"/>
  <c r="O6" i="11" s="1"/>
  <c r="O12" i="11"/>
  <c r="J6" i="11"/>
  <c r="J12" i="11"/>
  <c r="E16" i="11" l="1"/>
  <c r="H15" i="10"/>
  <c r="H16" i="10" s="1"/>
  <c r="H11" i="10"/>
  <c r="J7" i="11"/>
  <c r="G9" i="11" s="1"/>
  <c r="I11" i="10" s="1"/>
  <c r="K11" i="10"/>
  <c r="O7" i="11"/>
  <c r="L9" i="11" s="1"/>
  <c r="L11" i="10" s="1"/>
  <c r="N11" i="10"/>
  <c r="O13" i="11"/>
  <c r="O16" i="11" s="1"/>
  <c r="L18" i="11" s="1"/>
  <c r="N15" i="10"/>
  <c r="J13" i="11"/>
  <c r="J16" i="11" s="1"/>
  <c r="G18" i="11" s="1"/>
  <c r="K15" i="10"/>
  <c r="B18" i="11"/>
  <c r="F16" i="10" s="1"/>
  <c r="C14" i="11"/>
  <c r="C15" i="11" s="1"/>
  <c r="G15" i="10" s="1"/>
  <c r="C8" i="11"/>
  <c r="C9" i="11" s="1"/>
  <c r="G11" i="10" s="1"/>
  <c r="H8" i="11" l="1"/>
  <c r="H9" i="11" s="1"/>
  <c r="J11" i="10" s="1"/>
  <c r="M8" i="11"/>
  <c r="M9" i="11" s="1"/>
  <c r="M11" i="10" s="1"/>
  <c r="L15" i="11"/>
  <c r="N16" i="10"/>
  <c r="G15" i="11"/>
  <c r="K16" i="10"/>
  <c r="M17" i="11"/>
  <c r="M18" i="11" s="1"/>
  <c r="M16" i="10" s="1"/>
  <c r="L16" i="10"/>
  <c r="H17" i="11"/>
  <c r="H18" i="11" s="1"/>
  <c r="J16" i="10" s="1"/>
  <c r="I16" i="10"/>
  <c r="C17" i="11"/>
  <c r="C18" i="11" s="1"/>
  <c r="G16" i="10" s="1"/>
  <c r="H14" i="11" l="1"/>
  <c r="H15" i="11" s="1"/>
  <c r="J15" i="10" s="1"/>
  <c r="I15" i="10"/>
  <c r="M14" i="11"/>
  <c r="M15" i="11" s="1"/>
  <c r="M15" i="10" s="1"/>
  <c r="L15" i="10"/>
</calcChain>
</file>

<file path=xl/comments1.xml><?xml version="1.0" encoding="utf-8"?>
<comments xmlns="http://schemas.openxmlformats.org/spreadsheetml/2006/main">
  <authors>
    <author>Sorin Stamate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20.</t>
        </r>
      </text>
    </commen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[∆ϕ] can not 
be &gt; 180°
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K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N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21.</t>
        </r>
      </text>
    </comment>
    <comment ref="D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[∆λ] can not
be &gt; 180°, E or W</t>
        </r>
      </text>
    </comment>
    <comment ref="H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K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N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H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(∆λ&gt;180°), then subtract the result from 360° and change the name of longitude difference
</t>
        </r>
      </text>
    </comment>
    <comment ref="K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(∆λ&gt;180°), then subtract the result from 360° and change the name of longitude difference
</t>
        </r>
      </text>
    </comment>
    <comment ref="N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(∆λ&gt;180°), then subtract the result from 360° and change the name of longitude difference
</t>
        </r>
      </text>
    </comment>
  </commentList>
</comments>
</file>

<file path=xl/sharedStrings.xml><?xml version="1.0" encoding="utf-8"?>
<sst xmlns="http://schemas.openxmlformats.org/spreadsheetml/2006/main" count="164" uniqueCount="76">
  <si>
    <t>∆ϕ</t>
  </si>
  <si>
    <t>=</t>
  </si>
  <si>
    <t>ϕ₂</t>
  </si>
  <si>
    <t>Degrees</t>
  </si>
  <si>
    <t>Minutes</t>
  </si>
  <si>
    <t>N</t>
  </si>
  <si>
    <t>S</t>
  </si>
  <si>
    <t>- ϕ₁</t>
  </si>
  <si>
    <t>Min&amp;Dec</t>
  </si>
  <si>
    <t>Sum</t>
  </si>
  <si>
    <t>Sign</t>
  </si>
  <si>
    <t>E</t>
  </si>
  <si>
    <t>W</t>
  </si>
  <si>
    <t>∆λ</t>
  </si>
  <si>
    <t>λ₂</t>
  </si>
  <si>
    <t>- λ₁</t>
  </si>
  <si>
    <t>If ∆λ&gt;180°</t>
  </si>
  <si>
    <t>The Difference in Latitude:</t>
  </si>
  <si>
    <t>where:</t>
  </si>
  <si>
    <t>initial latitude of departure point</t>
  </si>
  <si>
    <t>or</t>
  </si>
  <si>
    <t>where the name of latitude is:</t>
  </si>
  <si>
    <t>for Northern Hemisphere</t>
  </si>
  <si>
    <t>for Southern Hemisphere</t>
  </si>
  <si>
    <t>if the ship moves North</t>
  </si>
  <si>
    <t>if the ship moves South</t>
  </si>
  <si>
    <t>The Difference in Longitude:</t>
  </si>
  <si>
    <t>initial longitude of departure point</t>
  </si>
  <si>
    <t>where the name of longitude is:</t>
  </si>
  <si>
    <t>for Eastern Hemisphere</t>
  </si>
  <si>
    <t>for Western Hemisphere</t>
  </si>
  <si>
    <t>if the ship moves East</t>
  </si>
  <si>
    <t>if the ship moves West</t>
  </si>
  <si>
    <t>Example 1</t>
  </si>
  <si>
    <t>Example 2</t>
  </si>
  <si>
    <t>Example 3</t>
  </si>
  <si>
    <t>Hemisphere</t>
  </si>
  <si>
    <t>1. The Difference in Latitude:</t>
  </si>
  <si>
    <t>2. The Difference in Longitude:</t>
  </si>
  <si>
    <t>∆ϕ = ϕ₂ - ϕ₁</t>
  </si>
  <si>
    <t>∆λ = λ₂  -  λ₁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</si>
  <si>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</si>
  <si>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'.0]</t>
  </si>
  <si>
    <t>final latitude of arrival point</t>
  </si>
  <si>
    <t>final longitude of arrival point</t>
  </si>
  <si>
    <r>
      <t>If (</t>
    </r>
    <r>
      <rPr>
        <sz val="11"/>
        <color indexed="8"/>
        <rFont val="Calibri"/>
        <family val="2"/>
        <charset val="238"/>
      </rPr>
      <t>∆λ &gt; 180°), then subtract the result from 360</t>
    </r>
    <r>
      <rPr>
        <sz val="11"/>
        <color indexed="8"/>
        <rFont val="Calibri"/>
        <family val="2"/>
        <charset val="238"/>
      </rPr>
      <t>°</t>
    </r>
    <r>
      <rPr>
        <sz val="11"/>
        <color indexed="8"/>
        <rFont val="Calibri"/>
        <family val="2"/>
        <charset val="238"/>
      </rPr>
      <t xml:space="preserve"> (360° - ∆λ) and change the name of longitude difference</t>
    </r>
  </si>
  <si>
    <t>Latitude of Arrival Point</t>
  </si>
  <si>
    <t>Latitude of Departure Point</t>
  </si>
  <si>
    <t>DIFFERENCE IN LATITUDE</t>
  </si>
  <si>
    <t>Longitude of Arrival Point</t>
  </si>
  <si>
    <t>Longitude of Departure Point</t>
  </si>
  <si>
    <t>DIFFERENCE IN LONGITUDE</t>
  </si>
  <si>
    <t>If (∆λ &gt; 180°)</t>
  </si>
  <si>
    <t>The Difference of Coordinates:</t>
  </si>
  <si>
    <t>( ∆ϕ )</t>
  </si>
  <si>
    <t>( ∆λ )</t>
  </si>
  <si>
    <t>( ϕ₁ )</t>
  </si>
  <si>
    <t>( ϕ₂ )</t>
  </si>
  <si>
    <t>( + )</t>
  </si>
  <si>
    <t>( - )</t>
  </si>
  <si>
    <t>( λ₁ )</t>
  </si>
  <si>
    <t>( λ₂ )</t>
  </si>
  <si>
    <t>ϕ₂  -  ϕ₁</t>
  </si>
  <si>
    <r>
      <t>The name of (</t>
    </r>
    <r>
      <rPr>
        <sz val="11"/>
        <color indexed="8"/>
        <rFont val="Calibri"/>
        <family val="2"/>
        <charset val="238"/>
      </rPr>
      <t>∆ϕ) is given by the direction of travel of the vessel:</t>
    </r>
  </si>
  <si>
    <t>λ₂  -  λ₁</t>
  </si>
  <si>
    <r>
      <t>The name of (</t>
    </r>
    <r>
      <rPr>
        <sz val="11"/>
        <color indexed="8"/>
        <rFont val="Calibri"/>
        <family val="2"/>
        <charset val="238"/>
      </rPr>
      <t>∆λ) is given by the direction of travel of the vessel:</t>
    </r>
  </si>
  <si>
    <r>
      <t>The maximum amount of the Difference of Latitude is 180</t>
    </r>
    <r>
      <rPr>
        <sz val="11"/>
        <color theme="1"/>
        <rFont val="Calibri"/>
        <family val="2"/>
        <charset val="238"/>
      </rPr>
      <t>°</t>
    </r>
  </si>
  <si>
    <r>
      <rPr>
        <b/>
        <sz val="11"/>
        <color theme="1"/>
        <rFont val="Calibri"/>
        <family val="2"/>
        <charset val="238"/>
      </rPr>
      <t>ϕ</t>
    </r>
    <r>
      <rPr>
        <b/>
        <sz val="11"/>
        <color theme="1"/>
        <rFont val="Calibri"/>
        <family val="2"/>
        <charset val="238"/>
        <scheme val="minor"/>
      </rPr>
      <t>₂</t>
    </r>
  </si>
  <si>
    <t>360° - ∆λ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</si>
  <si>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</si>
  <si>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</si>
  <si>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</si>
  <si>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DIFFERENCE OF COORDINATES.</t>
  </si>
  <si>
    <t>(To be filled only in YELLOW cells)</t>
  </si>
  <si>
    <t>Difference in Latitude</t>
  </si>
  <si>
    <t>Difference in 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</si>
</sst>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C00000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8" applyNumberFormat="0" applyFill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0" fillId="0" borderId="33" xfId="0" applyBorder="1"/>
    <xf numFmtId="0" fontId="0" fillId="0" borderId="21" xfId="0" applyBorder="1"/>
    <xf numFmtId="0" fontId="8" fillId="6" borderId="12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0" fillId="6" borderId="13" xfId="0" applyFill="1" applyBorder="1"/>
    <xf numFmtId="0" fontId="0" fillId="6" borderId="34" xfId="0" applyFill="1" applyBorder="1"/>
    <xf numFmtId="0" fontId="8" fillId="6" borderId="20" xfId="0" applyFont="1" applyFill="1" applyBorder="1" applyAlignment="1">
      <alignment horizontal="center"/>
    </xf>
    <xf numFmtId="0" fontId="0" fillId="5" borderId="9" xfId="0" applyFill="1" applyBorder="1"/>
    <xf numFmtId="0" fontId="0" fillId="5" borderId="7" xfId="0" applyFill="1" applyBorder="1"/>
    <xf numFmtId="0" fontId="0" fillId="5" borderId="8" xfId="0" applyFill="1" applyBorder="1"/>
    <xf numFmtId="0" fontId="10" fillId="6" borderId="13" xfId="0" applyFont="1" applyFill="1" applyBorder="1" applyAlignment="1">
      <alignment horizontal="center"/>
    </xf>
    <xf numFmtId="49" fontId="10" fillId="6" borderId="13" xfId="0" applyNumberFormat="1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4" fillId="0" borderId="0" xfId="2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Fill="1" applyProtection="1">
      <protection hidden="1"/>
    </xf>
    <xf numFmtId="0" fontId="12" fillId="0" borderId="0" xfId="2" applyFont="1" applyAlignment="1" applyProtection="1">
      <alignment horizontal="center"/>
      <protection hidden="1"/>
    </xf>
    <xf numFmtId="0" fontId="7" fillId="0" borderId="38" xfId="3" applyProtection="1"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0" fillId="6" borderId="18" xfId="0" applyFont="1" applyFill="1" applyBorder="1" applyAlignment="1" applyProtection="1">
      <alignment horizontal="center"/>
      <protection hidden="1"/>
    </xf>
    <xf numFmtId="0" fontId="8" fillId="6" borderId="19" xfId="0" applyFont="1" applyFill="1" applyBorder="1" applyAlignment="1" applyProtection="1">
      <alignment horizontal="center"/>
      <protection hidden="1"/>
    </xf>
    <xf numFmtId="0" fontId="10" fillId="6" borderId="19" xfId="0" applyFont="1" applyFill="1" applyBorder="1" applyAlignment="1" applyProtection="1">
      <alignment horizontal="center"/>
      <protection hidden="1"/>
    </xf>
    <xf numFmtId="0" fontId="10" fillId="6" borderId="22" xfId="0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0" fillId="0" borderId="0" xfId="0" applyAlignment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49" fontId="1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64" fontId="0" fillId="0" borderId="0" xfId="0" applyNumberFormat="1" applyBorder="1" applyProtection="1">
      <protection hidden="1"/>
    </xf>
    <xf numFmtId="0" fontId="0" fillId="0" borderId="0" xfId="0" applyNumberFormat="1" applyBorder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5" fillId="0" borderId="0" xfId="1" applyAlignment="1" applyProtection="1">
      <alignment horizontal="center"/>
      <protection hidden="1"/>
    </xf>
    <xf numFmtId="0" fontId="11" fillId="0" borderId="0" xfId="1" applyFont="1" applyAlignment="1" applyProtection="1">
      <protection hidden="1"/>
    </xf>
    <xf numFmtId="0" fontId="8" fillId="0" borderId="0" xfId="0" applyFont="1" applyBorder="1" applyAlignment="1" applyProtection="1">
      <protection hidden="1"/>
    </xf>
    <xf numFmtId="0" fontId="8" fillId="2" borderId="42" xfId="0" applyFont="1" applyFill="1" applyBorder="1" applyProtection="1">
      <protection hidden="1"/>
    </xf>
    <xf numFmtId="0" fontId="8" fillId="2" borderId="43" xfId="0" applyFont="1" applyFill="1" applyBorder="1" applyProtection="1">
      <protection hidden="1"/>
    </xf>
    <xf numFmtId="0" fontId="8" fillId="2" borderId="44" xfId="0" applyFont="1" applyFill="1" applyBorder="1" applyAlignment="1" applyProtection="1">
      <alignment horizontal="center" vertical="center"/>
      <protection hidden="1"/>
    </xf>
    <xf numFmtId="0" fontId="9" fillId="2" borderId="35" xfId="0" applyFont="1" applyFill="1" applyBorder="1" applyAlignment="1" applyProtection="1">
      <alignment horizontal="center"/>
      <protection hidden="1"/>
    </xf>
    <xf numFmtId="0" fontId="9" fillId="2" borderId="36" xfId="0" applyFont="1" applyFill="1" applyBorder="1" applyAlignment="1" applyProtection="1">
      <alignment horizontal="center"/>
      <protection hidden="1"/>
    </xf>
    <xf numFmtId="0" fontId="9" fillId="2" borderId="29" xfId="0" applyFont="1" applyFill="1" applyBorder="1" applyAlignment="1" applyProtection="1">
      <alignment horizontal="center"/>
      <protection hidden="1"/>
    </xf>
    <xf numFmtId="0" fontId="10" fillId="6" borderId="20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8" fillId="2" borderId="45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46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8" fillId="6" borderId="26" xfId="0" applyFont="1" applyFill="1" applyBorder="1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0" fillId="3" borderId="47" xfId="0" applyFill="1" applyBorder="1" applyProtection="1">
      <protection hidden="1"/>
    </xf>
    <xf numFmtId="164" fontId="0" fillId="3" borderId="2" xfId="0" applyNumberFormat="1" applyFill="1" applyBorder="1" applyProtection="1">
      <protection hidden="1"/>
    </xf>
    <xf numFmtId="0" fontId="0" fillId="3" borderId="48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49" fontId="10" fillId="6" borderId="65" xfId="0" applyNumberFormat="1" applyFont="1" applyFill="1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3" borderId="59" xfId="0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8" fillId="5" borderId="40" xfId="0" applyFont="1" applyFill="1" applyBorder="1" applyAlignment="1" applyProtection="1">
      <alignment horizontal="left"/>
      <protection hidden="1"/>
    </xf>
    <xf numFmtId="0" fontId="8" fillId="5" borderId="30" xfId="0" applyFont="1" applyFill="1" applyBorder="1" applyAlignment="1" applyProtection="1">
      <alignment horizontal="left"/>
      <protection hidden="1"/>
    </xf>
    <xf numFmtId="0" fontId="8" fillId="5" borderId="31" xfId="0" applyFont="1" applyFill="1" applyBorder="1" applyAlignment="1" applyProtection="1">
      <alignment horizontal="left"/>
      <protection hidden="1"/>
    </xf>
    <xf numFmtId="0" fontId="10" fillId="5" borderId="28" xfId="0" applyFont="1" applyFill="1" applyBorder="1" applyAlignment="1" applyProtection="1">
      <alignment horizontal="center"/>
      <protection hidden="1"/>
    </xf>
    <xf numFmtId="0" fontId="8" fillId="5" borderId="56" xfId="0" applyFont="1" applyFill="1" applyBorder="1" applyAlignment="1" applyProtection="1">
      <alignment horizontal="center"/>
      <protection hidden="1"/>
    </xf>
    <xf numFmtId="0" fontId="8" fillId="5" borderId="61" xfId="0" applyFont="1" applyFill="1" applyBorder="1" applyProtection="1">
      <protection hidden="1"/>
    </xf>
    <xf numFmtId="164" fontId="8" fillId="5" borderId="30" xfId="0" applyNumberFormat="1" applyFont="1" applyFill="1" applyBorder="1" applyProtection="1">
      <protection hidden="1"/>
    </xf>
    <xf numFmtId="0" fontId="8" fillId="5" borderId="62" xfId="0" applyFont="1" applyFill="1" applyBorder="1" applyAlignment="1" applyProtection="1">
      <alignment horizontal="center"/>
      <protection hidden="1"/>
    </xf>
    <xf numFmtId="0" fontId="8" fillId="2" borderId="46" xfId="0" applyFont="1" applyFill="1" applyBorder="1" applyAlignment="1" applyProtection="1">
      <alignment horizontal="center" vertical="center"/>
      <protection hidden="1"/>
    </xf>
    <xf numFmtId="0" fontId="10" fillId="6" borderId="26" xfId="0" applyFont="1" applyFill="1" applyBorder="1" applyAlignment="1" applyProtection="1">
      <alignment horizontal="center"/>
      <protection hidden="1"/>
    </xf>
    <xf numFmtId="0" fontId="0" fillId="3" borderId="49" xfId="0" applyFill="1" applyBorder="1" applyProtection="1">
      <protection hidden="1"/>
    </xf>
    <xf numFmtId="164" fontId="0" fillId="3" borderId="16" xfId="0" applyNumberFormat="1" applyFill="1" applyBorder="1" applyProtection="1">
      <protection hidden="1"/>
    </xf>
    <xf numFmtId="0" fontId="0" fillId="3" borderId="50" xfId="0" applyFill="1" applyBorder="1" applyAlignment="1" applyProtection="1">
      <alignment horizontal="center"/>
      <protection hidden="1"/>
    </xf>
    <xf numFmtId="0" fontId="8" fillId="5" borderId="39" xfId="0" applyFont="1" applyFill="1" applyBorder="1" applyAlignment="1" applyProtection="1">
      <alignment horizontal="left"/>
      <protection hidden="1"/>
    </xf>
    <xf numFmtId="0" fontId="8" fillId="5" borderId="2" xfId="0" applyFont="1" applyFill="1" applyBorder="1" applyAlignment="1" applyProtection="1">
      <alignment horizontal="left"/>
      <protection hidden="1"/>
    </xf>
    <xf numFmtId="0" fontId="8" fillId="5" borderId="3" xfId="0" applyFont="1" applyFill="1" applyBorder="1" applyAlignment="1" applyProtection="1">
      <alignment horizontal="left"/>
      <protection hidden="1"/>
    </xf>
    <xf numFmtId="0" fontId="10" fillId="5" borderId="66" xfId="0" applyFont="1" applyFill="1" applyBorder="1" applyAlignment="1" applyProtection="1">
      <alignment horizontal="center"/>
      <protection hidden="1"/>
    </xf>
    <xf numFmtId="0" fontId="0" fillId="5" borderId="57" xfId="0" applyFill="1" applyBorder="1" applyAlignment="1" applyProtection="1">
      <alignment horizontal="center"/>
      <protection hidden="1"/>
    </xf>
    <xf numFmtId="0" fontId="8" fillId="5" borderId="63" xfId="0" applyFont="1" applyFill="1" applyBorder="1" applyProtection="1">
      <protection hidden="1"/>
    </xf>
    <xf numFmtId="164" fontId="8" fillId="5" borderId="41" xfId="0" applyNumberFormat="1" applyFont="1" applyFill="1" applyBorder="1" applyProtection="1">
      <protection hidden="1"/>
    </xf>
    <xf numFmtId="0" fontId="8" fillId="5" borderId="64" xfId="0" applyFont="1" applyFill="1" applyBorder="1" applyAlignment="1" applyProtection="1">
      <alignment horizontal="center"/>
      <protection hidden="1"/>
    </xf>
    <xf numFmtId="0" fontId="8" fillId="4" borderId="32" xfId="0" applyFont="1" applyFill="1" applyBorder="1" applyAlignment="1" applyProtection="1">
      <alignment horizontal="left"/>
      <protection hidden="1"/>
    </xf>
    <xf numFmtId="0" fontId="8" fillId="4" borderId="6" xfId="0" applyFont="1" applyFill="1" applyBorder="1" applyAlignment="1" applyProtection="1">
      <alignment horizontal="left"/>
      <protection hidden="1"/>
    </xf>
    <xf numFmtId="0" fontId="8" fillId="4" borderId="25" xfId="0" applyFont="1" applyFill="1" applyBorder="1" applyAlignment="1" applyProtection="1">
      <alignment horizontal="left"/>
      <protection hidden="1"/>
    </xf>
    <xf numFmtId="0" fontId="10" fillId="4" borderId="27" xfId="0" applyFont="1" applyFill="1" applyBorder="1" applyAlignment="1" applyProtection="1">
      <alignment horizontal="center"/>
      <protection hidden="1"/>
    </xf>
    <xf numFmtId="0" fontId="0" fillId="4" borderId="58" xfId="0" applyFill="1" applyBorder="1" applyAlignment="1" applyProtection="1">
      <alignment horizontal="center"/>
      <protection hidden="1"/>
    </xf>
    <xf numFmtId="0" fontId="8" fillId="4" borderId="51" xfId="0" applyFont="1" applyFill="1" applyBorder="1" applyProtection="1">
      <protection hidden="1"/>
    </xf>
    <xf numFmtId="164" fontId="8" fillId="4" borderId="52" xfId="0" applyNumberFormat="1" applyFont="1" applyFill="1" applyBorder="1" applyProtection="1">
      <protection hidden="1"/>
    </xf>
    <xf numFmtId="0" fontId="8" fillId="4" borderId="53" xfId="0" applyFon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1" builtinId="53"/>
    <cellStyle name="Titlu" xfId="2" builtinId="15"/>
    <cellStyle name="Titlu 1" xfId="3" builtinId="16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35"/>
  <sheetViews>
    <sheetView tabSelected="1" workbookViewId="0"/>
  </sheetViews>
  <sheetFormatPr defaultRowHeight="15" x14ac:dyDescent="0.25"/>
  <cols>
    <col min="1" max="17" width="9.140625" style="30"/>
    <col min="18" max="18" width="12" style="30" bestFit="1" customWidth="1"/>
    <col min="19" max="16384" width="9.140625" style="30"/>
  </cols>
  <sheetData>
    <row r="1" spans="1:20" ht="23.25" x14ac:dyDescent="0.35">
      <c r="A1" s="29" t="s">
        <v>69</v>
      </c>
    </row>
    <row r="2" spans="1:20" x14ac:dyDescent="0.25">
      <c r="A2" s="31" t="s">
        <v>70</v>
      </c>
    </row>
    <row r="3" spans="1:20" ht="23.25" x14ac:dyDescent="0.35">
      <c r="A3" s="32" t="s">
        <v>72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5" spans="1:20" ht="20.25" thickBot="1" x14ac:dyDescent="0.35">
      <c r="A5" s="33" t="s">
        <v>37</v>
      </c>
      <c r="B5" s="33"/>
      <c r="C5" s="33"/>
      <c r="D5" s="33"/>
    </row>
    <row r="6" spans="1:20" ht="16.5" thickTop="1" thickBot="1" x14ac:dyDescent="0.3"/>
    <row r="7" spans="1:20" ht="15.75" thickBot="1" x14ac:dyDescent="0.3">
      <c r="A7" s="34" t="s">
        <v>17</v>
      </c>
      <c r="D7" s="35" t="s">
        <v>54</v>
      </c>
      <c r="E7" s="36" t="s">
        <v>0</v>
      </c>
      <c r="F7" s="37" t="s">
        <v>1</v>
      </c>
      <c r="G7" s="38" t="s">
        <v>62</v>
      </c>
      <c r="H7" s="39"/>
    </row>
    <row r="8" spans="1:20" x14ac:dyDescent="0.25">
      <c r="A8" s="34"/>
      <c r="D8" s="40"/>
    </row>
    <row r="9" spans="1:20" x14ac:dyDescent="0.25">
      <c r="E9" s="30" t="s">
        <v>18</v>
      </c>
      <c r="F9" s="41"/>
      <c r="G9" s="41"/>
      <c r="H9" s="41"/>
      <c r="I9" s="42"/>
      <c r="J9" s="41"/>
      <c r="K9" s="41"/>
    </row>
    <row r="10" spans="1:20" x14ac:dyDescent="0.25">
      <c r="F10" s="35" t="s">
        <v>56</v>
      </c>
      <c r="G10" s="43" t="s">
        <v>19</v>
      </c>
      <c r="I10" s="42"/>
      <c r="J10" s="42"/>
    </row>
    <row r="11" spans="1:20" x14ac:dyDescent="0.25">
      <c r="F11" s="35" t="s">
        <v>57</v>
      </c>
      <c r="G11" s="43" t="s">
        <v>43</v>
      </c>
      <c r="I11" s="41"/>
      <c r="J11" s="44"/>
    </row>
    <row r="12" spans="1:20" x14ac:dyDescent="0.25">
      <c r="F12" s="45"/>
      <c r="G12" s="46"/>
      <c r="H12" s="47" t="s">
        <v>21</v>
      </c>
      <c r="L12" s="48" t="s">
        <v>5</v>
      </c>
      <c r="M12" s="49" t="s">
        <v>20</v>
      </c>
      <c r="N12" s="48" t="s">
        <v>58</v>
      </c>
      <c r="O12" s="30" t="s">
        <v>22</v>
      </c>
    </row>
    <row r="13" spans="1:20" x14ac:dyDescent="0.25">
      <c r="F13" s="50"/>
      <c r="L13" s="48" t="s">
        <v>6</v>
      </c>
      <c r="M13" s="49" t="s">
        <v>20</v>
      </c>
      <c r="N13" s="48" t="s">
        <v>59</v>
      </c>
      <c r="O13" s="30" t="s">
        <v>23</v>
      </c>
    </row>
    <row r="15" spans="1:20" x14ac:dyDescent="0.25">
      <c r="B15" s="43"/>
      <c r="C15" s="43"/>
      <c r="D15" s="43"/>
      <c r="E15" s="30" t="s">
        <v>63</v>
      </c>
      <c r="F15" s="41"/>
      <c r="G15" s="41"/>
      <c r="H15" s="41"/>
      <c r="I15" s="42"/>
      <c r="L15" s="51" t="s">
        <v>5</v>
      </c>
      <c r="M15" s="52" t="s">
        <v>20</v>
      </c>
      <c r="N15" s="48" t="s">
        <v>58</v>
      </c>
      <c r="O15" s="30" t="s">
        <v>24</v>
      </c>
      <c r="Q15" s="53"/>
      <c r="R15" s="53"/>
      <c r="S15" s="53"/>
      <c r="T15" s="53"/>
    </row>
    <row r="16" spans="1:20" x14ac:dyDescent="0.25">
      <c r="B16" s="43"/>
      <c r="C16" s="43"/>
      <c r="D16" s="43"/>
      <c r="F16" s="41"/>
      <c r="G16" s="41"/>
      <c r="H16" s="41"/>
      <c r="I16" s="42"/>
      <c r="L16" s="51" t="s">
        <v>6</v>
      </c>
      <c r="M16" s="52" t="s">
        <v>20</v>
      </c>
      <c r="N16" s="48" t="s">
        <v>59</v>
      </c>
      <c r="O16" s="30" t="s">
        <v>25</v>
      </c>
      <c r="Q16" s="53"/>
    </row>
    <row r="17" spans="1:20" x14ac:dyDescent="0.25">
      <c r="B17" s="43"/>
      <c r="C17" s="43"/>
      <c r="D17" s="43"/>
      <c r="F17" s="41"/>
      <c r="G17" s="41"/>
      <c r="H17" s="41"/>
      <c r="I17" s="42"/>
      <c r="L17" s="52"/>
      <c r="M17" s="52"/>
      <c r="N17" s="49"/>
      <c r="Q17" s="53"/>
    </row>
    <row r="18" spans="1:20" x14ac:dyDescent="0.25">
      <c r="A18" s="43"/>
      <c r="B18" s="43"/>
      <c r="C18" s="43"/>
      <c r="D18" s="43"/>
      <c r="E18" s="30" t="s">
        <v>66</v>
      </c>
      <c r="P18" s="53"/>
      <c r="Q18" s="53"/>
    </row>
    <row r="19" spans="1:20" x14ac:dyDescent="0.25">
      <c r="P19" s="53"/>
      <c r="Q19" s="54"/>
      <c r="R19" s="53"/>
      <c r="S19" s="53"/>
      <c r="T19" s="53"/>
    </row>
    <row r="20" spans="1:20" ht="20.25" thickBot="1" x14ac:dyDescent="0.35">
      <c r="A20" s="33" t="s">
        <v>38</v>
      </c>
      <c r="B20" s="33"/>
      <c r="C20" s="33"/>
      <c r="D20" s="33"/>
      <c r="P20" s="53"/>
      <c r="Q20" s="53"/>
      <c r="R20" s="53"/>
      <c r="S20" s="53"/>
      <c r="T20" s="53"/>
    </row>
    <row r="21" spans="1:20" ht="16.5" thickTop="1" thickBot="1" x14ac:dyDescent="0.3">
      <c r="P21" s="53"/>
      <c r="Q21" s="55"/>
      <c r="R21" s="53"/>
      <c r="S21" s="53"/>
      <c r="T21" s="53"/>
    </row>
    <row r="22" spans="1:20" ht="15.75" thickBot="1" x14ac:dyDescent="0.3">
      <c r="A22" s="34" t="s">
        <v>26</v>
      </c>
      <c r="D22" s="35" t="s">
        <v>55</v>
      </c>
      <c r="E22" s="36" t="s">
        <v>13</v>
      </c>
      <c r="F22" s="37" t="s">
        <v>1</v>
      </c>
      <c r="G22" s="38" t="s">
        <v>64</v>
      </c>
      <c r="H22" s="39"/>
      <c r="P22" s="53"/>
      <c r="Q22" s="53"/>
      <c r="R22" s="53"/>
      <c r="S22" s="53"/>
      <c r="T22" s="53"/>
    </row>
    <row r="24" spans="1:20" x14ac:dyDescent="0.25">
      <c r="E24" s="30" t="s">
        <v>18</v>
      </c>
      <c r="F24" s="41"/>
      <c r="G24" s="41"/>
      <c r="H24" s="41"/>
      <c r="I24" s="42"/>
      <c r="J24" s="41"/>
      <c r="K24" s="41"/>
      <c r="R24" s="56"/>
    </row>
    <row r="25" spans="1:20" x14ac:dyDescent="0.25">
      <c r="F25" s="35" t="s">
        <v>60</v>
      </c>
      <c r="G25" s="43" t="s">
        <v>27</v>
      </c>
      <c r="I25" s="42"/>
      <c r="J25" s="42"/>
    </row>
    <row r="26" spans="1:20" x14ac:dyDescent="0.25">
      <c r="F26" s="35" t="s">
        <v>61</v>
      </c>
      <c r="G26" s="43" t="s">
        <v>44</v>
      </c>
      <c r="I26" s="41"/>
      <c r="J26" s="44"/>
    </row>
    <row r="27" spans="1:20" x14ac:dyDescent="0.25">
      <c r="F27" s="45"/>
      <c r="G27" s="46"/>
      <c r="H27" s="47" t="s">
        <v>28</v>
      </c>
      <c r="L27" s="48" t="s">
        <v>11</v>
      </c>
      <c r="M27" s="49" t="s">
        <v>20</v>
      </c>
      <c r="N27" s="48" t="s">
        <v>58</v>
      </c>
      <c r="O27" s="30" t="s">
        <v>29</v>
      </c>
    </row>
    <row r="28" spans="1:20" x14ac:dyDescent="0.25">
      <c r="F28" s="50"/>
      <c r="L28" s="48" t="s">
        <v>12</v>
      </c>
      <c r="M28" s="49" t="s">
        <v>20</v>
      </c>
      <c r="N28" s="48" t="s">
        <v>59</v>
      </c>
      <c r="O28" s="30" t="s">
        <v>30</v>
      </c>
    </row>
    <row r="30" spans="1:20" x14ac:dyDescent="0.25">
      <c r="E30" s="30" t="s">
        <v>65</v>
      </c>
      <c r="F30" s="41"/>
      <c r="G30" s="41"/>
      <c r="H30" s="41"/>
      <c r="I30" s="42"/>
      <c r="J30" s="41"/>
      <c r="K30" s="41"/>
      <c r="L30" s="51" t="s">
        <v>11</v>
      </c>
      <c r="M30" s="52" t="s">
        <v>20</v>
      </c>
      <c r="N30" s="48" t="s">
        <v>58</v>
      </c>
      <c r="O30" s="30" t="s">
        <v>31</v>
      </c>
    </row>
    <row r="31" spans="1:20" x14ac:dyDescent="0.25">
      <c r="G31" s="43"/>
      <c r="H31" s="42"/>
      <c r="I31" s="42"/>
      <c r="J31" s="42"/>
      <c r="L31" s="51" t="s">
        <v>12</v>
      </c>
      <c r="M31" s="52" t="s">
        <v>20</v>
      </c>
      <c r="N31" s="48" t="s">
        <v>59</v>
      </c>
      <c r="O31" s="30" t="s">
        <v>32</v>
      </c>
      <c r="Q31" s="41"/>
      <c r="R31" s="41"/>
      <c r="S31" s="41"/>
      <c r="T31" s="42"/>
    </row>
    <row r="32" spans="1:20" x14ac:dyDescent="0.25">
      <c r="G32" s="43"/>
      <c r="H32" s="41"/>
      <c r="I32" s="44"/>
      <c r="J32" s="41"/>
      <c r="Q32" s="41"/>
      <c r="R32" s="41"/>
      <c r="S32" s="41"/>
      <c r="T32" s="42"/>
    </row>
    <row r="33" spans="1:22" x14ac:dyDescent="0.25">
      <c r="E33" s="30" t="s">
        <v>45</v>
      </c>
      <c r="F33" s="46"/>
      <c r="L33" s="57"/>
      <c r="Q33" s="41"/>
      <c r="R33" s="41"/>
      <c r="S33" s="41"/>
      <c r="T33" s="42"/>
      <c r="U33" s="41"/>
      <c r="V33" s="41"/>
    </row>
    <row r="34" spans="1:22" x14ac:dyDescent="0.25">
      <c r="F34" s="50"/>
      <c r="L34" s="57"/>
    </row>
    <row r="35" spans="1:22" x14ac:dyDescent="0.25">
      <c r="A35" s="58" t="s">
        <v>71</v>
      </c>
    </row>
  </sheetData>
  <sheetProtection algorithmName="SHA-512" hashValue="3mCxUQLQ1hiZ36CXQupgaj2hl1HAqSWfWd1YOWvyThADaY3mhGJ6v+Xrq434PI2F+CSOLad+bis0HfwR6WUzLQ==" saltValue="PbuA10YsXi35pja6IR20uw==" spinCount="100000" sheet="1" objects="1" scenarios="1"/>
  <mergeCells count="3">
    <mergeCell ref="G7:H7"/>
    <mergeCell ref="G22:H22"/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workbookViewId="0"/>
  </sheetViews>
  <sheetFormatPr defaultRowHeight="15" x14ac:dyDescent="0.25"/>
  <cols>
    <col min="1" max="3" width="9.140625" style="30"/>
    <col min="4" max="4" width="11.7109375" style="30" bestFit="1" customWidth="1"/>
    <col min="5" max="7" width="9.140625" style="30"/>
    <col min="8" max="8" width="11.85546875" style="30" bestFit="1" customWidth="1"/>
    <col min="9" max="10" width="9.140625" style="30"/>
    <col min="11" max="11" width="11.85546875" style="30" bestFit="1" customWidth="1"/>
    <col min="12" max="13" width="9.140625" style="30"/>
    <col min="14" max="14" width="11.85546875" style="30" bestFit="1" customWidth="1"/>
    <col min="15" max="16384" width="9.140625" style="30"/>
  </cols>
  <sheetData>
    <row r="1" spans="1:15" ht="23.25" x14ac:dyDescent="0.35">
      <c r="A1" s="29" t="s">
        <v>69</v>
      </c>
    </row>
    <row r="2" spans="1:15" x14ac:dyDescent="0.25">
      <c r="A2" s="58" t="s">
        <v>70</v>
      </c>
    </row>
    <row r="3" spans="1:15" x14ac:dyDescent="0.25">
      <c r="A3" s="58"/>
    </row>
    <row r="4" spans="1:15" ht="20.25" thickBot="1" x14ac:dyDescent="0.35">
      <c r="A4" s="33" t="s">
        <v>53</v>
      </c>
      <c r="B4" s="33"/>
      <c r="C4" s="33"/>
      <c r="D4" s="33"/>
    </row>
    <row r="5" spans="1:15" ht="15.75" thickTop="1" x14ac:dyDescent="0.25">
      <c r="A5" s="59" t="s">
        <v>73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5" ht="15.75" thickBot="1" x14ac:dyDescent="0.3">
      <c r="F6" s="61"/>
      <c r="G6" s="61" t="s">
        <v>33</v>
      </c>
      <c r="H6" s="61"/>
      <c r="I6" s="61"/>
      <c r="J6" s="61" t="s">
        <v>34</v>
      </c>
      <c r="K6" s="61"/>
      <c r="L6" s="61"/>
      <c r="M6" s="61" t="s">
        <v>35</v>
      </c>
      <c r="N6" s="61"/>
    </row>
    <row r="7" spans="1:15" ht="16.5" thickTop="1" thickBot="1" x14ac:dyDescent="0.3">
      <c r="F7" s="62" t="s">
        <v>3</v>
      </c>
      <c r="G7" s="63" t="s">
        <v>8</v>
      </c>
      <c r="H7" s="64" t="s">
        <v>36</v>
      </c>
      <c r="I7" s="62" t="s">
        <v>3</v>
      </c>
      <c r="J7" s="63" t="s">
        <v>8</v>
      </c>
      <c r="K7" s="64" t="s">
        <v>36</v>
      </c>
      <c r="L7" s="62" t="s">
        <v>3</v>
      </c>
      <c r="M7" s="63" t="s">
        <v>8</v>
      </c>
      <c r="N7" s="64" t="s">
        <v>36</v>
      </c>
    </row>
    <row r="8" spans="1:15" ht="15.75" thickBot="1" x14ac:dyDescent="0.3">
      <c r="A8" s="65" t="s">
        <v>74</v>
      </c>
      <c r="B8" s="66"/>
      <c r="C8" s="67"/>
      <c r="D8" s="68" t="s">
        <v>39</v>
      </c>
      <c r="E8" s="69"/>
      <c r="F8" s="70" t="s">
        <v>41</v>
      </c>
      <c r="G8" s="71" t="s">
        <v>42</v>
      </c>
      <c r="H8" s="72"/>
      <c r="I8" s="70" t="s">
        <v>41</v>
      </c>
      <c r="J8" s="71" t="s">
        <v>42</v>
      </c>
      <c r="K8" s="72"/>
      <c r="L8" s="70" t="s">
        <v>41</v>
      </c>
      <c r="M8" s="71" t="s">
        <v>42</v>
      </c>
      <c r="N8" s="72"/>
    </row>
    <row r="9" spans="1:15" x14ac:dyDescent="0.25">
      <c r="A9" s="73" t="s">
        <v>46</v>
      </c>
      <c r="B9" s="74"/>
      <c r="C9" s="75"/>
      <c r="D9" s="76" t="s">
        <v>67</v>
      </c>
      <c r="E9" s="77" t="s">
        <v>1</v>
      </c>
      <c r="F9" s="78">
        <v>4</v>
      </c>
      <c r="G9" s="79">
        <v>24</v>
      </c>
      <c r="H9" s="80" t="s">
        <v>6</v>
      </c>
      <c r="I9" s="78"/>
      <c r="J9" s="79"/>
      <c r="K9" s="80"/>
      <c r="L9" s="78"/>
      <c r="M9" s="79"/>
      <c r="N9" s="80"/>
    </row>
    <row r="10" spans="1:15" x14ac:dyDescent="0.25">
      <c r="A10" s="81" t="s">
        <v>47</v>
      </c>
      <c r="B10" s="82"/>
      <c r="C10" s="83"/>
      <c r="D10" s="84" t="s">
        <v>7</v>
      </c>
      <c r="E10" s="85" t="s">
        <v>1</v>
      </c>
      <c r="F10" s="86">
        <v>12</v>
      </c>
      <c r="G10" s="87">
        <v>42</v>
      </c>
      <c r="H10" s="88" t="s">
        <v>5</v>
      </c>
      <c r="I10" s="86"/>
      <c r="J10" s="87"/>
      <c r="K10" s="88"/>
      <c r="L10" s="86"/>
      <c r="M10" s="87"/>
      <c r="N10" s="88"/>
    </row>
    <row r="11" spans="1:15" ht="15.75" thickBot="1" x14ac:dyDescent="0.3">
      <c r="A11" s="89" t="s">
        <v>48</v>
      </c>
      <c r="B11" s="90"/>
      <c r="C11" s="91"/>
      <c r="D11" s="92" t="s">
        <v>0</v>
      </c>
      <c r="E11" s="93" t="s">
        <v>1</v>
      </c>
      <c r="F11" s="94">
        <f>Calculations!B9</f>
        <v>17</v>
      </c>
      <c r="G11" s="95">
        <f>Calculations!C9</f>
        <v>6.0000000000000853</v>
      </c>
      <c r="H11" s="96" t="str">
        <f>IF(Calculations!E6&gt;0,"N","S")</f>
        <v>S</v>
      </c>
      <c r="I11" s="94">
        <f>Calculations!G9</f>
        <v>0</v>
      </c>
      <c r="J11" s="95">
        <f>Calculations!H9</f>
        <v>0</v>
      </c>
      <c r="K11" s="96" t="str">
        <f>IF(Calculations!J6&gt;0,"N","S")</f>
        <v>S</v>
      </c>
      <c r="L11" s="94">
        <f>Calculations!L9</f>
        <v>0</v>
      </c>
      <c r="M11" s="95">
        <f>Calculations!M9</f>
        <v>0</v>
      </c>
      <c r="N11" s="96" t="str">
        <f>IF(Calculations!O6&gt;0,"N","S")</f>
        <v>S</v>
      </c>
    </row>
    <row r="12" spans="1:15" ht="15.75" thickBot="1" x14ac:dyDescent="0.3">
      <c r="A12" s="65" t="s">
        <v>75</v>
      </c>
      <c r="B12" s="66"/>
      <c r="C12" s="67"/>
      <c r="D12" s="68" t="s">
        <v>40</v>
      </c>
      <c r="E12" s="69"/>
      <c r="F12" s="70" t="s">
        <v>41</v>
      </c>
      <c r="G12" s="71" t="s">
        <v>42</v>
      </c>
      <c r="H12" s="97" t="s">
        <v>36</v>
      </c>
      <c r="I12" s="70" t="s">
        <v>41</v>
      </c>
      <c r="J12" s="71" t="s">
        <v>42</v>
      </c>
      <c r="K12" s="97" t="s">
        <v>36</v>
      </c>
      <c r="L12" s="70" t="s">
        <v>41</v>
      </c>
      <c r="M12" s="71" t="s">
        <v>42</v>
      </c>
      <c r="N12" s="97" t="s">
        <v>36</v>
      </c>
    </row>
    <row r="13" spans="1:15" x14ac:dyDescent="0.25">
      <c r="A13" s="73" t="s">
        <v>49</v>
      </c>
      <c r="B13" s="74"/>
      <c r="C13" s="75"/>
      <c r="D13" s="98" t="s">
        <v>14</v>
      </c>
      <c r="E13" s="77" t="s">
        <v>1</v>
      </c>
      <c r="F13" s="99">
        <v>172</v>
      </c>
      <c r="G13" s="100">
        <v>5</v>
      </c>
      <c r="H13" s="101" t="s">
        <v>11</v>
      </c>
      <c r="I13" s="99"/>
      <c r="J13" s="100"/>
      <c r="K13" s="101"/>
      <c r="L13" s="99"/>
      <c r="M13" s="100"/>
      <c r="N13" s="101"/>
    </row>
    <row r="14" spans="1:15" x14ac:dyDescent="0.25">
      <c r="A14" s="81" t="s">
        <v>50</v>
      </c>
      <c r="B14" s="82"/>
      <c r="C14" s="83"/>
      <c r="D14" s="84" t="s">
        <v>15</v>
      </c>
      <c r="E14" s="85" t="s">
        <v>1</v>
      </c>
      <c r="F14" s="86">
        <v>149</v>
      </c>
      <c r="G14" s="87">
        <v>37</v>
      </c>
      <c r="H14" s="88" t="s">
        <v>12</v>
      </c>
      <c r="I14" s="86"/>
      <c r="J14" s="87"/>
      <c r="K14" s="88"/>
      <c r="L14" s="86"/>
      <c r="M14" s="87"/>
      <c r="N14" s="88"/>
    </row>
    <row r="15" spans="1:15" x14ac:dyDescent="0.25">
      <c r="A15" s="102" t="s">
        <v>51</v>
      </c>
      <c r="B15" s="103"/>
      <c r="C15" s="104"/>
      <c r="D15" s="105" t="s">
        <v>13</v>
      </c>
      <c r="E15" s="106" t="s">
        <v>1</v>
      </c>
      <c r="F15" s="107">
        <f>Calculations!B15</f>
        <v>321</v>
      </c>
      <c r="G15" s="108">
        <f>Calculations!C15</f>
        <v>42.000000000002728</v>
      </c>
      <c r="H15" s="109" t="str">
        <f>IF(Calculations!E12&gt;0,"E","W")</f>
        <v>E</v>
      </c>
      <c r="I15" s="107">
        <f>Calculations!G15</f>
        <v>0</v>
      </c>
      <c r="J15" s="108">
        <f>Calculations!H15</f>
        <v>0</v>
      </c>
      <c r="K15" s="109" t="str">
        <f>IF(Calculations!J12&gt;0,"E","W")</f>
        <v>W</v>
      </c>
      <c r="L15" s="107">
        <f>Calculations!L15</f>
        <v>0</v>
      </c>
      <c r="M15" s="108">
        <f>Calculations!M15</f>
        <v>0</v>
      </c>
      <c r="N15" s="109" t="str">
        <f>IF(Calculations!O12&gt;0,"E","W")</f>
        <v>W</v>
      </c>
    </row>
    <row r="16" spans="1:15" ht="15.75" thickBot="1" x14ac:dyDescent="0.3">
      <c r="A16" s="110" t="s">
        <v>52</v>
      </c>
      <c r="B16" s="111"/>
      <c r="C16" s="112"/>
      <c r="D16" s="113" t="s">
        <v>68</v>
      </c>
      <c r="E16" s="114" t="s">
        <v>1</v>
      </c>
      <c r="F16" s="115">
        <f>Calculations!B18</f>
        <v>38</v>
      </c>
      <c r="G16" s="116">
        <f>Calculations!C18</f>
        <v>17.999999999997272</v>
      </c>
      <c r="H16" s="117" t="str">
        <f>IF(Calculations!E13&gt;180,IF(H15="W","E","W"),H15)</f>
        <v>W</v>
      </c>
      <c r="I16" s="115">
        <f>Calculations!G18</f>
        <v>0</v>
      </c>
      <c r="J16" s="116">
        <f>Calculations!H18</f>
        <v>0</v>
      </c>
      <c r="K16" s="117" t="str">
        <f>IF(Calculations!J13&gt;180,IF(K15="W","E","W"),K15)</f>
        <v>W</v>
      </c>
      <c r="L16" s="115">
        <f>Calculations!L18</f>
        <v>0</v>
      </c>
      <c r="M16" s="116">
        <f>Calculations!M18</f>
        <v>0</v>
      </c>
      <c r="N16" s="117" t="str">
        <f>IF(Calculations!O13&gt;180,IF(N15="W","E","W"),N15)</f>
        <v>W</v>
      </c>
    </row>
    <row r="17" spans="1:1" x14ac:dyDescent="0.25">
      <c r="A17" s="58" t="s">
        <v>71</v>
      </c>
    </row>
  </sheetData>
  <sheetProtection algorithmName="SHA-512" hashValue="2QyX3lg20y/ngQc7EkPN307sYMW9/DdK1W+frJpccFssXQxFzKUA2TF5ZuYC2WbmY/veduZO1zh7RQjoMB2WCw==" saltValue="ekuLmTml6krFwhQoYEYpRw==" spinCount="100000" sheet="1" objects="1" scenarios="1"/>
  <protectedRanges>
    <protectedRange sqref="F9:N10 F13:N14" name="Zonă1"/>
  </protectedRanges>
  <mergeCells count="13">
    <mergeCell ref="A5:N5"/>
    <mergeCell ref="A16:C16"/>
    <mergeCell ref="K7:K8"/>
    <mergeCell ref="N7:N8"/>
    <mergeCell ref="A12:C12"/>
    <mergeCell ref="A13:C13"/>
    <mergeCell ref="A14:C14"/>
    <mergeCell ref="A15:C15"/>
    <mergeCell ref="H7:H8"/>
    <mergeCell ref="A8:C8"/>
    <mergeCell ref="A9:C9"/>
    <mergeCell ref="A10:C10"/>
    <mergeCell ref="A11:C11"/>
  </mergeCells>
  <conditionalFormatting sqref="F11:H11">
    <cfRule type="expression" dxfId="8" priority="21">
      <formula>#REF!&gt;180</formula>
    </cfRule>
  </conditionalFormatting>
  <conditionalFormatting sqref="F15:H15">
    <cfRule type="expression" dxfId="7" priority="18">
      <formula>#REF!&gt;180</formula>
    </cfRule>
  </conditionalFormatting>
  <conditionalFormatting sqref="L15:N15">
    <cfRule type="expression" dxfId="6" priority="14">
      <formula>#REF!&gt;180</formula>
    </cfRule>
  </conditionalFormatting>
  <conditionalFormatting sqref="I11:K11">
    <cfRule type="expression" dxfId="5" priority="17">
      <formula>#REF!&gt;180</formula>
    </cfRule>
  </conditionalFormatting>
  <conditionalFormatting sqref="I15:K15">
    <cfRule type="expression" dxfId="4" priority="16">
      <formula>#REF!&gt;180</formula>
    </cfRule>
  </conditionalFormatting>
  <conditionalFormatting sqref="L11:N11">
    <cfRule type="expression" dxfId="3" priority="15">
      <formula>#REF!&gt;180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59A09D37-40A7-41FD-94A4-74BD56442BCE}">
            <xm:f>Calculations!$E$13&gt;180</xm:f>
            <x14:dxf>
              <fill>
                <patternFill>
                  <bgColor rgb="FFFF0000"/>
                </patternFill>
              </fill>
            </x14:dxf>
          </x14:cfRule>
          <xm:sqref>F15:H15</xm:sqref>
        </x14:conditionalFormatting>
        <x14:conditionalFormatting xmlns:xm="http://schemas.microsoft.com/office/excel/2006/main">
          <x14:cfRule type="expression" priority="4" id="{8012E263-E580-470C-A287-F4A899FCB1CA}">
            <xm:f>Calculations!$O$13&gt;180</xm:f>
            <x14:dxf>
              <fill>
                <patternFill>
                  <bgColor rgb="FFFF0000"/>
                </patternFill>
              </fill>
            </x14:dxf>
          </x14:cfRule>
          <xm:sqref>L15:N15</xm:sqref>
        </x14:conditionalFormatting>
        <x14:conditionalFormatting xmlns:xm="http://schemas.microsoft.com/office/excel/2006/main">
          <x14:cfRule type="expression" priority="5" id="{639846A6-E107-425F-9C3A-0CB5BF2D1B66}">
            <xm:f>Calculations!$J$13&gt;180</xm:f>
            <x14:dxf>
              <fill>
                <patternFill>
                  <bgColor rgb="FFFF0000"/>
                </patternFill>
              </fill>
            </x14:dxf>
          </x14:cfRule>
          <xm:sqref>I15:K15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/>
  </sheetViews>
  <sheetFormatPr defaultRowHeight="15" x14ac:dyDescent="0.25"/>
  <sheetData>
    <row r="2" spans="1:15" ht="15.75" thickBot="1" x14ac:dyDescent="0.3">
      <c r="A2" s="27" t="s">
        <v>33</v>
      </c>
      <c r="B2" s="28"/>
      <c r="C2" s="28"/>
      <c r="D2" s="28"/>
      <c r="E2" s="28"/>
      <c r="F2" s="27" t="s">
        <v>34</v>
      </c>
      <c r="G2" s="28"/>
      <c r="H2" s="28"/>
      <c r="I2" s="28"/>
      <c r="J2" s="28"/>
      <c r="K2" s="27" t="s">
        <v>35</v>
      </c>
      <c r="L2" s="28"/>
      <c r="M2" s="28"/>
      <c r="N2" s="28"/>
      <c r="O2" s="28"/>
    </row>
    <row r="3" spans="1:15" ht="15.75" thickBot="1" x14ac:dyDescent="0.3">
      <c r="A3" s="16"/>
      <c r="B3" s="7" t="s">
        <v>3</v>
      </c>
      <c r="C3" s="5" t="s">
        <v>4</v>
      </c>
      <c r="D3" s="5" t="s">
        <v>9</v>
      </c>
      <c r="E3" s="6" t="s">
        <v>10</v>
      </c>
      <c r="F3" s="16"/>
      <c r="G3" s="7" t="s">
        <v>3</v>
      </c>
      <c r="H3" s="5" t="s">
        <v>4</v>
      </c>
      <c r="I3" s="5" t="s">
        <v>9</v>
      </c>
      <c r="J3" s="6" t="s">
        <v>10</v>
      </c>
      <c r="K3" s="16"/>
      <c r="L3" s="7" t="s">
        <v>3</v>
      </c>
      <c r="M3" s="5" t="s">
        <v>4</v>
      </c>
      <c r="N3" s="5" t="s">
        <v>9</v>
      </c>
      <c r="O3" s="6" t="s">
        <v>10</v>
      </c>
    </row>
    <row r="4" spans="1:15" x14ac:dyDescent="0.25">
      <c r="A4" s="17" t="s">
        <v>2</v>
      </c>
      <c r="B4" s="15">
        <f>Differences!F9</f>
        <v>4</v>
      </c>
      <c r="C4" s="10">
        <f>Differences!G9/60</f>
        <v>0.4</v>
      </c>
      <c r="D4" s="10">
        <f>SUM(B4:C4)</f>
        <v>4.4000000000000004</v>
      </c>
      <c r="E4" s="11">
        <f>IF(Differences!H9="N",D4,D4*(-1))</f>
        <v>-4.4000000000000004</v>
      </c>
      <c r="F4" s="17" t="s">
        <v>2</v>
      </c>
      <c r="G4" s="15">
        <f>Differences!I9</f>
        <v>0</v>
      </c>
      <c r="H4" s="10">
        <f>Differences!J9/60</f>
        <v>0</v>
      </c>
      <c r="I4" s="10">
        <f>SUM(G4:H4)</f>
        <v>0</v>
      </c>
      <c r="J4" s="11">
        <f>IF(Differences!K9="N",I4,I4*(-1))</f>
        <v>0</v>
      </c>
      <c r="K4" s="17" t="s">
        <v>2</v>
      </c>
      <c r="L4" s="15">
        <f>Differences!L9</f>
        <v>0</v>
      </c>
      <c r="M4" s="10">
        <f>Differences!M9/60</f>
        <v>0</v>
      </c>
      <c r="N4" s="10">
        <f>SUM(L4:M4)</f>
        <v>0</v>
      </c>
      <c r="O4" s="11">
        <f>IF(Differences!N9="N",N4,N4*(-1))</f>
        <v>0</v>
      </c>
    </row>
    <row r="5" spans="1:15" x14ac:dyDescent="0.25">
      <c r="A5" s="17" t="s">
        <v>7</v>
      </c>
      <c r="B5" s="9">
        <f>Differences!F10</f>
        <v>12</v>
      </c>
      <c r="C5" s="1">
        <f>Differences!G10/60</f>
        <v>0.7</v>
      </c>
      <c r="D5" s="1">
        <f>SUM(B5:C5)</f>
        <v>12.7</v>
      </c>
      <c r="E5" s="4">
        <f>IF(Differences!H10="N",D5,D5*(-1))</f>
        <v>12.7</v>
      </c>
      <c r="F5" s="17" t="s">
        <v>7</v>
      </c>
      <c r="G5" s="9">
        <f>Differences!I10</f>
        <v>0</v>
      </c>
      <c r="H5" s="1">
        <f>Differences!J10/60</f>
        <v>0</v>
      </c>
      <c r="I5" s="1">
        <f>SUM(G5:H5)</f>
        <v>0</v>
      </c>
      <c r="J5" s="4">
        <f>IF(Differences!K10="N",I5,I5*(-1))</f>
        <v>0</v>
      </c>
      <c r="K5" s="17" t="s">
        <v>7</v>
      </c>
      <c r="L5" s="9">
        <f>Differences!L10</f>
        <v>0</v>
      </c>
      <c r="M5" s="1">
        <f>Differences!M10/60</f>
        <v>0</v>
      </c>
      <c r="N5" s="1">
        <f>SUM(L5:M5)</f>
        <v>0</v>
      </c>
      <c r="O5" s="4">
        <f>IF(Differences!N10="N",N5,N5*(-1))</f>
        <v>0</v>
      </c>
    </row>
    <row r="6" spans="1:15" x14ac:dyDescent="0.25">
      <c r="A6" s="17"/>
      <c r="B6" s="9"/>
      <c r="C6" s="1"/>
      <c r="D6" s="1"/>
      <c r="E6" s="4">
        <f>E4-E5</f>
        <v>-17.100000000000001</v>
      </c>
      <c r="F6" s="17"/>
      <c r="G6" s="9"/>
      <c r="H6" s="1"/>
      <c r="I6" s="1"/>
      <c r="J6" s="4">
        <f>J4-J5</f>
        <v>0</v>
      </c>
      <c r="K6" s="17"/>
      <c r="L6" s="9"/>
      <c r="M6" s="1"/>
      <c r="N6" s="1"/>
      <c r="O6" s="4">
        <f>O4-O5</f>
        <v>0</v>
      </c>
    </row>
    <row r="7" spans="1:15" x14ac:dyDescent="0.25">
      <c r="A7" s="18"/>
      <c r="B7" s="9"/>
      <c r="C7" s="1"/>
      <c r="D7" s="1"/>
      <c r="E7" s="4">
        <f>ABS(E6)</f>
        <v>17.100000000000001</v>
      </c>
      <c r="F7" s="18"/>
      <c r="G7" s="9"/>
      <c r="H7" s="1"/>
      <c r="I7" s="1"/>
      <c r="J7" s="4">
        <f>ABS(J6)</f>
        <v>0</v>
      </c>
      <c r="K7" s="18"/>
      <c r="L7" s="9"/>
      <c r="M7" s="1"/>
      <c r="N7" s="1"/>
      <c r="O7" s="4">
        <f>ABS(O6)</f>
        <v>0</v>
      </c>
    </row>
    <row r="8" spans="1:15" ht="15.75" thickBot="1" x14ac:dyDescent="0.3">
      <c r="A8" s="19"/>
      <c r="B8" s="14"/>
      <c r="C8" s="12">
        <f>E7-B9</f>
        <v>0.10000000000000142</v>
      </c>
      <c r="D8" s="12"/>
      <c r="E8" s="13"/>
      <c r="F8" s="19"/>
      <c r="G8" s="14"/>
      <c r="H8" s="12">
        <f>J7-G9</f>
        <v>0</v>
      </c>
      <c r="I8" s="12"/>
      <c r="J8" s="13"/>
      <c r="K8" s="19"/>
      <c r="L8" s="14"/>
      <c r="M8" s="12">
        <f>O7-L9</f>
        <v>0</v>
      </c>
      <c r="N8" s="12"/>
      <c r="O8" s="13"/>
    </row>
    <row r="9" spans="1:15" ht="15.75" thickBot="1" x14ac:dyDescent="0.3">
      <c r="A9" s="20" t="s">
        <v>0</v>
      </c>
      <c r="B9" s="21">
        <f>INT(E7)</f>
        <v>17</v>
      </c>
      <c r="C9" s="22">
        <f>C8*60</f>
        <v>6.0000000000000853</v>
      </c>
      <c r="D9" s="22"/>
      <c r="E9" s="23"/>
      <c r="F9" s="20" t="s">
        <v>0</v>
      </c>
      <c r="G9" s="21">
        <f>INT(J7)</f>
        <v>0</v>
      </c>
      <c r="H9" s="22">
        <f>H8*60</f>
        <v>0</v>
      </c>
      <c r="I9" s="22"/>
      <c r="J9" s="23"/>
      <c r="K9" s="20" t="s">
        <v>0</v>
      </c>
      <c r="L9" s="21">
        <f>INT(O7)</f>
        <v>0</v>
      </c>
      <c r="M9" s="22">
        <f>M8*60</f>
        <v>0</v>
      </c>
      <c r="N9" s="22"/>
      <c r="O9" s="23"/>
    </row>
    <row r="10" spans="1:15" x14ac:dyDescent="0.25">
      <c r="A10" s="24" t="s">
        <v>14</v>
      </c>
      <c r="B10" s="15">
        <f>Differences!F13</f>
        <v>172</v>
      </c>
      <c r="C10" s="10">
        <f>Differences!G13/60</f>
        <v>8.3333333333333329E-2</v>
      </c>
      <c r="D10" s="10">
        <f>SUM(B10:C10)</f>
        <v>172.08333333333334</v>
      </c>
      <c r="E10" s="11">
        <f>IF(Differences!H13="E",D10,D10*(-1))</f>
        <v>172.08333333333334</v>
      </c>
      <c r="F10" s="24" t="s">
        <v>14</v>
      </c>
      <c r="G10" s="15">
        <f>Differences!I13</f>
        <v>0</v>
      </c>
      <c r="H10" s="10">
        <f>Differences!J13/60</f>
        <v>0</v>
      </c>
      <c r="I10" s="10">
        <f>SUM(G10:H10)</f>
        <v>0</v>
      </c>
      <c r="J10" s="11">
        <f>IF(Differences!K13="E",I10,I10*(-1))</f>
        <v>0</v>
      </c>
      <c r="K10" s="24" t="s">
        <v>14</v>
      </c>
      <c r="L10" s="15">
        <f>Differences!L13</f>
        <v>0</v>
      </c>
      <c r="M10" s="10">
        <f>Differences!M13/60</f>
        <v>0</v>
      </c>
      <c r="N10" s="10">
        <f>SUM(L10:M10)</f>
        <v>0</v>
      </c>
      <c r="O10" s="11">
        <f>IF(Differences!N13="E",N10,N10*(-1))</f>
        <v>0</v>
      </c>
    </row>
    <row r="11" spans="1:15" x14ac:dyDescent="0.25">
      <c r="A11" s="25" t="s">
        <v>15</v>
      </c>
      <c r="B11" s="9">
        <f>Differences!F14</f>
        <v>149</v>
      </c>
      <c r="C11" s="1">
        <f>Differences!G14/60</f>
        <v>0.6166666666666667</v>
      </c>
      <c r="D11" s="1">
        <f>SUM(B11:C11)</f>
        <v>149.61666666666667</v>
      </c>
      <c r="E11" s="4">
        <f>IF(Differences!H14="E",D11,D11*(-1))</f>
        <v>-149.61666666666667</v>
      </c>
      <c r="F11" s="25" t="s">
        <v>15</v>
      </c>
      <c r="G11" s="9">
        <f>Differences!I14</f>
        <v>0</v>
      </c>
      <c r="H11" s="1">
        <f>Differences!J14/60</f>
        <v>0</v>
      </c>
      <c r="I11" s="1">
        <f>SUM(G11:H11)</f>
        <v>0</v>
      </c>
      <c r="J11" s="4">
        <f>IF(Differences!K14="E",I11,I11*(-1))</f>
        <v>0</v>
      </c>
      <c r="K11" s="25" t="s">
        <v>15</v>
      </c>
      <c r="L11" s="9">
        <f>Differences!L14</f>
        <v>0</v>
      </c>
      <c r="M11" s="1">
        <f>Differences!M14/60</f>
        <v>0</v>
      </c>
      <c r="N11" s="1">
        <f>SUM(L11:M11)</f>
        <v>0</v>
      </c>
      <c r="O11" s="4">
        <f>IF(Differences!N14="E",N11,N11*(-1))</f>
        <v>0</v>
      </c>
    </row>
    <row r="12" spans="1:15" x14ac:dyDescent="0.25">
      <c r="A12" s="24"/>
      <c r="B12" s="9"/>
      <c r="C12" s="1"/>
      <c r="D12" s="1"/>
      <c r="E12" s="4">
        <f>E10-E11</f>
        <v>321.70000000000005</v>
      </c>
      <c r="F12" s="24"/>
      <c r="G12" s="9"/>
      <c r="H12" s="1"/>
      <c r="I12" s="1"/>
      <c r="J12" s="4">
        <f>J10-J11</f>
        <v>0</v>
      </c>
      <c r="K12" s="24"/>
      <c r="L12" s="9"/>
      <c r="M12" s="1"/>
      <c r="N12" s="1"/>
      <c r="O12" s="4">
        <f>O10-O11</f>
        <v>0</v>
      </c>
    </row>
    <row r="13" spans="1:15" x14ac:dyDescent="0.25">
      <c r="A13" s="18"/>
      <c r="B13" s="9"/>
      <c r="C13" s="1"/>
      <c r="D13" s="1"/>
      <c r="E13" s="4">
        <f>ABS(E12)</f>
        <v>321.70000000000005</v>
      </c>
      <c r="F13" s="18"/>
      <c r="G13" s="9"/>
      <c r="H13" s="1"/>
      <c r="I13" s="1"/>
      <c r="J13" s="4">
        <f>ABS(J12)</f>
        <v>0</v>
      </c>
      <c r="K13" s="18"/>
      <c r="L13" s="9"/>
      <c r="M13" s="1"/>
      <c r="N13" s="1"/>
      <c r="O13" s="4">
        <f>ABS(O12)</f>
        <v>0</v>
      </c>
    </row>
    <row r="14" spans="1:15" ht="15.75" thickBot="1" x14ac:dyDescent="0.3">
      <c r="A14" s="18"/>
      <c r="B14" s="14"/>
      <c r="C14" s="12">
        <f>E13-B15</f>
        <v>0.70000000000004547</v>
      </c>
      <c r="D14" s="12"/>
      <c r="E14" s="13"/>
      <c r="F14" s="18"/>
      <c r="G14" s="14"/>
      <c r="H14" s="12">
        <f>J13-G15</f>
        <v>0</v>
      </c>
      <c r="I14" s="12"/>
      <c r="J14" s="13"/>
      <c r="K14" s="18"/>
      <c r="L14" s="14"/>
      <c r="M14" s="12">
        <f>O13-L15</f>
        <v>0</v>
      </c>
      <c r="N14" s="12"/>
      <c r="O14" s="13"/>
    </row>
    <row r="15" spans="1:15" ht="15.75" thickBot="1" x14ac:dyDescent="0.3">
      <c r="A15" s="24" t="s">
        <v>13</v>
      </c>
      <c r="B15" s="21">
        <f>INT(E13)</f>
        <v>321</v>
      </c>
      <c r="C15" s="22">
        <f>C14*60</f>
        <v>42.000000000002728</v>
      </c>
      <c r="D15" s="22"/>
      <c r="E15" s="23"/>
      <c r="F15" s="24" t="s">
        <v>13</v>
      </c>
      <c r="G15" s="21">
        <f>INT(J13)</f>
        <v>0</v>
      </c>
      <c r="H15" s="22">
        <f>H14*60</f>
        <v>0</v>
      </c>
      <c r="I15" s="22"/>
      <c r="J15" s="23"/>
      <c r="K15" s="24" t="s">
        <v>13</v>
      </c>
      <c r="L15" s="21">
        <f>INT(O13)</f>
        <v>0</v>
      </c>
      <c r="M15" s="22">
        <f>M14*60</f>
        <v>0</v>
      </c>
      <c r="N15" s="22"/>
      <c r="O15" s="23"/>
    </row>
    <row r="16" spans="1:15" x14ac:dyDescent="0.25">
      <c r="A16" s="24" t="s">
        <v>16</v>
      </c>
      <c r="B16" s="8"/>
      <c r="C16" s="2"/>
      <c r="D16" s="2"/>
      <c r="E16" s="3">
        <f>IF(E13&lt;180,E13,360-E13)</f>
        <v>38.299999999999955</v>
      </c>
      <c r="F16" s="24" t="s">
        <v>16</v>
      </c>
      <c r="G16" s="8"/>
      <c r="H16" s="2"/>
      <c r="I16" s="2"/>
      <c r="J16" s="3">
        <f>IF(J13&lt;180,J13,360-J13)</f>
        <v>0</v>
      </c>
      <c r="K16" s="24" t="s">
        <v>16</v>
      </c>
      <c r="L16" s="8"/>
      <c r="M16" s="2"/>
      <c r="N16" s="2"/>
      <c r="O16" s="3">
        <f>IF(O13&lt;180,O13,360-O13)</f>
        <v>0</v>
      </c>
    </row>
    <row r="17" spans="1:15" ht="15.75" thickBot="1" x14ac:dyDescent="0.3">
      <c r="A17" s="18"/>
      <c r="B17" s="14"/>
      <c r="C17" s="12">
        <f>E16-B18</f>
        <v>0.29999999999995453</v>
      </c>
      <c r="D17" s="12"/>
      <c r="E17" s="13"/>
      <c r="F17" s="18"/>
      <c r="G17" s="14"/>
      <c r="H17" s="12">
        <f>J16-G18</f>
        <v>0</v>
      </c>
      <c r="I17" s="12"/>
      <c r="J17" s="13"/>
      <c r="K17" s="18"/>
      <c r="L17" s="14"/>
      <c r="M17" s="12">
        <f>O16-L18</f>
        <v>0</v>
      </c>
      <c r="N17" s="12"/>
      <c r="O17" s="13"/>
    </row>
    <row r="18" spans="1:15" ht="15.75" thickBot="1" x14ac:dyDescent="0.3">
      <c r="A18" s="26" t="s">
        <v>13</v>
      </c>
      <c r="B18" s="21">
        <f>INT(E16)</f>
        <v>38</v>
      </c>
      <c r="C18" s="22">
        <f>C17*60</f>
        <v>17.999999999997272</v>
      </c>
      <c r="D18" s="22"/>
      <c r="E18" s="23"/>
      <c r="F18" s="26" t="s">
        <v>13</v>
      </c>
      <c r="G18" s="21">
        <f>INT(J16)</f>
        <v>0</v>
      </c>
      <c r="H18" s="22">
        <f>H17*60</f>
        <v>0</v>
      </c>
      <c r="I18" s="22"/>
      <c r="J18" s="23"/>
      <c r="K18" s="26" t="s">
        <v>13</v>
      </c>
      <c r="L18" s="21">
        <f>INT(O16)</f>
        <v>0</v>
      </c>
      <c r="M18" s="22">
        <f>M17*60</f>
        <v>0</v>
      </c>
      <c r="N18" s="22"/>
      <c r="O18" s="23"/>
    </row>
  </sheetData>
  <mergeCells count="3">
    <mergeCell ref="A2:E2"/>
    <mergeCell ref="F2:J2"/>
    <mergeCell ref="K2:O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Difference of Coordinates</vt:lpstr>
      <vt:lpstr>Differences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2016-07-09T16:22:13Z</cp:lastPrinted>
  <dcterms:created xsi:type="dcterms:W3CDTF">2015-04-28T15:42:59Z</dcterms:created>
  <dcterms:modified xsi:type="dcterms:W3CDTF">2016-07-09T18:27:13Z</dcterms:modified>
</cp:coreProperties>
</file>