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771105FB-B9B0-4349-8F4B-24330A279E18}" xr6:coauthVersionLast="45" xr6:coauthVersionMax="45" xr10:uidLastSave="{00000000-0000-0000-0000-000000000000}"/>
  <workbookProtection workbookAlgorithmName="SHA-512" workbookHashValue="lwfu0WHF/DcglHQC+ESY+aat/77WRyvlT6dN75L5F5gXiZeIK0YmbN0cd1BRkcKPRcRNOxNF/eqVgDffA6/fwQ==" workbookSaltValue="Dg7ZckJdaSEcBr4XoFT94w==" workbookSpinCount="100000" lockStructure="1"/>
  <bookViews>
    <workbookView xWindow="-120" yWindow="-120" windowWidth="20730" windowHeight="11160" activeTab="1" xr2:uid="{00000000-000D-0000-FFFF-FFFF00000000}"/>
  </bookViews>
  <sheets>
    <sheet name="Introduction" sheetId="1" r:id="rId1"/>
    <sheet name="Initial Data" sheetId="2" r:id="rId2"/>
    <sheet name="Calculations" sheetId="4" r:id="rId3"/>
    <sheet name="Deviations Tabl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2" l="1"/>
  <c r="F19" i="4" s="1"/>
  <c r="E43" i="2"/>
  <c r="C19" i="4" s="1"/>
  <c r="F39" i="2"/>
  <c r="F18" i="4" s="1"/>
  <c r="E39" i="2"/>
  <c r="C18" i="4" s="1"/>
  <c r="F35" i="2"/>
  <c r="F17" i="4" s="1"/>
  <c r="E35" i="2"/>
  <c r="C17" i="4" s="1"/>
  <c r="F31" i="2"/>
  <c r="F16" i="4" s="1"/>
  <c r="E31" i="2"/>
  <c r="C16" i="4" s="1"/>
  <c r="F27" i="2"/>
  <c r="F15" i="4" s="1"/>
  <c r="E27" i="2"/>
  <c r="C15" i="4" s="1"/>
  <c r="F23" i="2"/>
  <c r="F14" i="4" s="1"/>
  <c r="E23" i="2"/>
  <c r="C14" i="4" s="1"/>
  <c r="F19" i="2"/>
  <c r="F13" i="4" s="1"/>
  <c r="E19" i="2"/>
  <c r="C13" i="4" s="1"/>
  <c r="F15" i="2"/>
  <c r="F12" i="4" s="1"/>
  <c r="E15" i="2"/>
  <c r="C12" i="4" s="1"/>
  <c r="E12" i="4" s="1"/>
  <c r="G12" i="4" l="1"/>
  <c r="B9" i="5" s="1"/>
  <c r="E19" i="4"/>
  <c r="G19" i="4" s="1"/>
  <c r="B44" i="5" s="1"/>
  <c r="E18" i="4"/>
  <c r="G18" i="4" s="1"/>
  <c r="B39" i="5" s="1"/>
  <c r="E17" i="4"/>
  <c r="G17" i="4" s="1"/>
  <c r="B34" i="5" s="1"/>
  <c r="E16" i="4"/>
  <c r="G16" i="4" s="1"/>
  <c r="B29" i="5" s="1"/>
  <c r="E15" i="4"/>
  <c r="G15" i="4" s="1"/>
  <c r="B24" i="5" s="1"/>
  <c r="E14" i="4"/>
  <c r="G14" i="4" s="1"/>
  <c r="B19" i="5" s="1"/>
  <c r="E13" i="4"/>
  <c r="G13" i="4" s="1"/>
  <c r="B14" i="5" s="1"/>
  <c r="B35" i="5" l="1"/>
  <c r="B36" i="5" s="1"/>
  <c r="B37" i="5" s="1"/>
  <c r="B38" i="5" s="1"/>
  <c r="B25" i="5"/>
  <c r="B26" i="5" s="1"/>
  <c r="B27" i="5" s="1"/>
  <c r="B28" i="5" s="1"/>
  <c r="B15" i="5"/>
  <c r="B16" i="5" s="1"/>
  <c r="B17" i="5" s="1"/>
  <c r="B18" i="5" s="1"/>
  <c r="B20" i="5"/>
  <c r="B21" i="5" s="1"/>
  <c r="B22" i="5" s="1"/>
  <c r="B23" i="5" s="1"/>
  <c r="B40" i="5"/>
  <c r="B41" i="5" s="1"/>
  <c r="B42" i="5" s="1"/>
  <c r="B43" i="5" s="1"/>
  <c r="B10" i="5"/>
  <c r="B11" i="5" s="1"/>
  <c r="B12" i="5" s="1"/>
  <c r="B13" i="5" s="1"/>
  <c r="B30" i="5"/>
  <c r="B31" i="5" s="1"/>
  <c r="B32" i="5" s="1"/>
  <c r="B33" i="5" s="1"/>
  <c r="B45" i="5"/>
  <c r="B46" i="5" s="1"/>
  <c r="B47" i="5" s="1"/>
  <c r="B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D10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145.</t>
        </r>
      </text>
    </comment>
    <comment ref="E10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  <comment ref="G10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</commentList>
</comments>
</file>

<file path=xl/sharedStrings.xml><?xml version="1.0" encoding="utf-8"?>
<sst xmlns="http://schemas.openxmlformats.org/spreadsheetml/2006/main" count="174" uniqueCount="90">
  <si>
    <t>Flag Gaff</t>
  </si>
  <si>
    <t>Maritime Navigation using Excel</t>
  </si>
  <si>
    <t>Dev.</t>
  </si>
  <si>
    <t>=</t>
  </si>
  <si>
    <t>MB  -  CB</t>
  </si>
  <si>
    <t>where:</t>
  </si>
  <si>
    <t>(Dev)</t>
  </si>
  <si>
    <t>(MB)</t>
  </si>
  <si>
    <t>(CB)</t>
  </si>
  <si>
    <t>Magnetic Bearing</t>
  </si>
  <si>
    <t>Compass Bearing</t>
  </si>
  <si>
    <t>Compass Deviation</t>
  </si>
  <si>
    <t>MC  -  CC</t>
  </si>
  <si>
    <t>(MC)</t>
  </si>
  <si>
    <t>(CC)</t>
  </si>
  <si>
    <t>Magnetic Course</t>
  </si>
  <si>
    <t>Compass Course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</si>
  <si>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</si>
  <si>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1st</t>
  </si>
  <si>
    <t>2nd</t>
  </si>
  <si>
    <t>3rd</t>
  </si>
  <si>
    <t>Mean</t>
  </si>
  <si>
    <t>True Bearing</t>
  </si>
  <si>
    <t>Magnetic Compass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</si>
  <si>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</si>
  <si>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r>
      <t>0</t>
    </r>
    <r>
      <rPr>
        <b/>
        <sz val="11"/>
        <color theme="1"/>
        <rFont val="Calibri"/>
        <family val="2"/>
        <charset val="238"/>
      </rPr>
      <t>°</t>
    </r>
  </si>
  <si>
    <t>(To be filled only in YELLOW cells)</t>
  </si>
  <si>
    <r>
      <t>45</t>
    </r>
    <r>
      <rPr>
        <b/>
        <sz val="11"/>
        <color theme="1"/>
        <rFont val="Calibri"/>
        <family val="2"/>
        <charset val="238"/>
      </rPr>
      <t>°</t>
    </r>
  </si>
  <si>
    <r>
      <t>90</t>
    </r>
    <r>
      <rPr>
        <b/>
        <sz val="11"/>
        <color theme="1"/>
        <rFont val="Calibri"/>
        <family val="2"/>
        <charset val="238"/>
      </rPr>
      <t>°</t>
    </r>
  </si>
  <si>
    <r>
      <t>135</t>
    </r>
    <r>
      <rPr>
        <b/>
        <sz val="11"/>
        <color theme="1"/>
        <rFont val="Calibri"/>
        <family val="2"/>
        <charset val="238"/>
      </rPr>
      <t>°</t>
    </r>
  </si>
  <si>
    <r>
      <t>180</t>
    </r>
    <r>
      <rPr>
        <b/>
        <sz val="11"/>
        <color theme="1"/>
        <rFont val="Calibri"/>
        <family val="2"/>
        <charset val="238"/>
      </rPr>
      <t>°</t>
    </r>
  </si>
  <si>
    <r>
      <t>225</t>
    </r>
    <r>
      <rPr>
        <b/>
        <sz val="11"/>
        <color theme="1"/>
        <rFont val="Calibri"/>
        <family val="2"/>
        <charset val="238"/>
      </rPr>
      <t>°</t>
    </r>
  </si>
  <si>
    <r>
      <t>270</t>
    </r>
    <r>
      <rPr>
        <b/>
        <sz val="11"/>
        <color theme="1"/>
        <rFont val="Calibri"/>
        <family val="2"/>
        <charset val="238"/>
      </rPr>
      <t>°</t>
    </r>
  </si>
  <si>
    <r>
      <t>315</t>
    </r>
    <r>
      <rPr>
        <b/>
        <sz val="11"/>
        <color theme="1"/>
        <rFont val="Calibri"/>
        <family val="2"/>
        <charset val="238"/>
      </rPr>
      <t>°</t>
    </r>
  </si>
  <si>
    <t>North</t>
  </si>
  <si>
    <t>NE</t>
  </si>
  <si>
    <t>East</t>
  </si>
  <si>
    <t>SE</t>
  </si>
  <si>
    <t>South</t>
  </si>
  <si>
    <t>SW</t>
  </si>
  <si>
    <t>West</t>
  </si>
  <si>
    <t>NW</t>
  </si>
  <si>
    <t>Deviation</t>
  </si>
  <si>
    <t>TABLE OF COMPASS DEVIATION</t>
  </si>
  <si>
    <t>DATE:</t>
  </si>
  <si>
    <t>SHIP:</t>
  </si>
  <si>
    <t>Place of:</t>
  </si>
  <si>
    <t>TIME:</t>
  </si>
  <si>
    <t>Full Name &amp; Signature of Surveyor:</t>
  </si>
  <si>
    <t>Compass:</t>
  </si>
  <si>
    <t>Variation:</t>
  </si>
  <si>
    <t>(Name, Surname, Signature, Stamp)</t>
  </si>
  <si>
    <t>Magnetic Variation</t>
  </si>
  <si>
    <t>Readings</t>
  </si>
  <si>
    <t>1st.</t>
  </si>
  <si>
    <t>2nd.</t>
  </si>
  <si>
    <t>a)</t>
  </si>
  <si>
    <t>b)</t>
  </si>
  <si>
    <t>Table with Initial Data:</t>
  </si>
  <si>
    <t>Table for calculating the Compass Deviation:</t>
  </si>
  <si>
    <t>Course</t>
  </si>
  <si>
    <t>DETERMINING COMPASS DEVIATION IN 8 (EIGHT) COURSES</t>
  </si>
  <si>
    <t>Methods for determining the Deviation:</t>
  </si>
  <si>
    <t>Determining the magnetic bearing to an object or alignment and observe the compass bearing to the same object or alignment.</t>
  </si>
  <si>
    <t>The deviation is the difference between the magnetic bearing and the compass bearing.</t>
  </si>
  <si>
    <t>Taking a magnetic course and reading the compass course.</t>
  </si>
  <si>
    <t>The deviation is the difference between the magnetic course and the compass course.</t>
  </si>
  <si>
    <t>Processes:</t>
  </si>
  <si>
    <t>By comparing the bearings:</t>
  </si>
  <si>
    <t>By comparing the courses:</t>
  </si>
  <si>
    <t>Astronomical processes:</t>
  </si>
  <si>
    <t>Navigation processes:</t>
  </si>
  <si>
    <t>With a compass whose deviation is known</t>
  </si>
  <si>
    <t>With a gyro-compass</t>
  </si>
  <si>
    <t>with alignments</t>
  </si>
  <si>
    <t>with an object</t>
  </si>
  <si>
    <t>with reciprocal bearings</t>
  </si>
  <si>
    <t>with a celestial body</t>
  </si>
  <si>
    <t>with the Sun at Sunrise or Sunset</t>
  </si>
  <si>
    <t>with Polaris</t>
  </si>
  <si>
    <t>Systems:</t>
  </si>
  <si>
    <t>Determining compass deviation in 8 courses;</t>
  </si>
  <si>
    <t>Determining compass deviation in 36 courses;</t>
  </si>
  <si>
    <t>Advantages for determining the deviation in eight road:</t>
  </si>
  <si>
    <t>Short time;</t>
  </si>
  <si>
    <t>Less errors;</t>
  </si>
  <si>
    <t>MB = TB - Var</t>
  </si>
  <si>
    <t>Dev = MB - CB</t>
  </si>
  <si>
    <t>From Chart</t>
  </si>
  <si>
    <t>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</si>
</sst>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8"/>
      <color theme="3"/>
      <name val="Times New Roman"/>
      <family val="2"/>
      <charset val="238"/>
      <scheme val="major"/>
    </font>
    <font>
      <b/>
      <sz val="8"/>
      <color theme="1" tint="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b/>
      <u/>
      <sz val="11"/>
      <color theme="1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1" xfId="2" applyAlignment="1" applyProtection="1">
      <protection hidden="1"/>
    </xf>
    <xf numFmtId="0" fontId="2" fillId="0" borderId="1" xfId="2" applyProtection="1">
      <protection hidden="1"/>
    </xf>
    <xf numFmtId="0" fontId="8" fillId="0" borderId="0" xfId="0" applyFont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3" borderId="14" xfId="0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15" xfId="0" applyFill="1" applyBorder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5" fillId="0" borderId="0" xfId="1" applyFont="1" applyAlignment="1" applyProtection="1">
      <protection hidden="1"/>
    </xf>
    <xf numFmtId="0" fontId="0" fillId="0" borderId="0" xfId="0" applyAlignment="1" applyProtection="1">
      <protection hidden="1"/>
    </xf>
    <xf numFmtId="0" fontId="6" fillId="0" borderId="0" xfId="0" applyFont="1" applyAlignment="1" applyProtection="1">
      <protection hidden="1"/>
    </xf>
    <xf numFmtId="0" fontId="2" fillId="0" borderId="0" xfId="2" applyBorder="1" applyAlignment="1" applyProtection="1">
      <protection hidden="1"/>
    </xf>
    <xf numFmtId="0" fontId="4" fillId="3" borderId="48" xfId="0" applyFont="1" applyFill="1" applyBorder="1" applyAlignment="1" applyProtection="1">
      <alignment horizontal="center"/>
      <protection hidden="1"/>
    </xf>
    <xf numFmtId="0" fontId="4" fillId="3" borderId="49" xfId="0" applyFont="1" applyFill="1" applyBorder="1" applyAlignment="1" applyProtection="1">
      <protection hidden="1"/>
    </xf>
    <xf numFmtId="0" fontId="4" fillId="2" borderId="50" xfId="0" applyFont="1" applyFill="1" applyBorder="1" applyAlignment="1" applyProtection="1">
      <alignment horizontal="center"/>
      <protection hidden="1"/>
    </xf>
    <xf numFmtId="0" fontId="4" fillId="2" borderId="51" xfId="0" applyFont="1" applyFill="1" applyBorder="1" applyAlignment="1" applyProtection="1">
      <alignment horizontal="center"/>
      <protection hidden="1"/>
    </xf>
    <xf numFmtId="0" fontId="4" fillId="3" borderId="50" xfId="0" applyFont="1" applyFill="1" applyBorder="1" applyAlignment="1" applyProtection="1">
      <alignment horizontal="center"/>
      <protection hidden="1"/>
    </xf>
    <xf numFmtId="0" fontId="4" fillId="3" borderId="51" xfId="0" applyFont="1" applyFill="1" applyBorder="1" applyAlignment="1" applyProtection="1">
      <alignment horizontal="center"/>
      <protection hidden="1"/>
    </xf>
    <xf numFmtId="0" fontId="4" fillId="0" borderId="44" xfId="0" applyFont="1" applyBorder="1" applyAlignment="1" applyProtection="1">
      <alignment horizontal="center"/>
      <protection hidden="1"/>
    </xf>
    <xf numFmtId="164" fontId="0" fillId="5" borderId="52" xfId="0" applyNumberFormat="1" applyFill="1" applyBorder="1" applyAlignment="1" applyProtection="1">
      <protection hidden="1"/>
    </xf>
    <xf numFmtId="164" fontId="0" fillId="5" borderId="53" xfId="0" applyNumberFormat="1" applyFill="1" applyBorder="1" applyAlignment="1" applyProtection="1">
      <protection hidden="1"/>
    </xf>
    <xf numFmtId="0" fontId="4" fillId="0" borderId="14" xfId="0" applyFont="1" applyBorder="1" applyAlignment="1" applyProtection="1">
      <alignment horizontal="center"/>
      <protection hidden="1"/>
    </xf>
    <xf numFmtId="164" fontId="0" fillId="5" borderId="48" xfId="0" applyNumberFormat="1" applyFill="1" applyBorder="1" applyAlignment="1" applyProtection="1">
      <protection hidden="1"/>
    </xf>
    <xf numFmtId="164" fontId="0" fillId="5" borderId="49" xfId="0" applyNumberFormat="1" applyFill="1" applyBorder="1" applyAlignment="1" applyProtection="1">
      <protection hidden="1"/>
    </xf>
    <xf numFmtId="0" fontId="4" fillId="4" borderId="29" xfId="0" applyFont="1" applyFill="1" applyBorder="1" applyAlignment="1" applyProtection="1">
      <alignment horizontal="center"/>
      <protection hidden="1"/>
    </xf>
    <xf numFmtId="164" fontId="0" fillId="4" borderId="54" xfId="0" applyNumberFormat="1" applyFill="1" applyBorder="1" applyAlignment="1" applyProtection="1">
      <protection hidden="1"/>
    </xf>
    <xf numFmtId="164" fontId="0" fillId="4" borderId="55" xfId="0" applyNumberFormat="1" applyFill="1" applyBorder="1" applyAlignment="1" applyProtection="1">
      <protection hidden="1"/>
    </xf>
    <xf numFmtId="164" fontId="0" fillId="4" borderId="56" xfId="0" applyNumberFormat="1" applyFill="1" applyBorder="1" applyAlignment="1" applyProtection="1">
      <protection hidden="1"/>
    </xf>
    <xf numFmtId="164" fontId="0" fillId="4" borderId="58" xfId="0" applyNumberFormat="1" applyFill="1" applyBorder="1" applyAlignment="1" applyProtection="1">
      <protection hidden="1"/>
    </xf>
    <xf numFmtId="0" fontId="2" fillId="0" borderId="0" xfId="2" applyBorder="1" applyProtection="1">
      <protection hidden="1"/>
    </xf>
    <xf numFmtId="0" fontId="4" fillId="3" borderId="48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49" xfId="0" applyFont="1" applyFill="1" applyBorder="1" applyAlignment="1" applyProtection="1">
      <alignment horizontal="center" vertical="center" wrapText="1"/>
      <protection hidden="1"/>
    </xf>
    <xf numFmtId="0" fontId="4" fillId="2" borderId="50" xfId="0" applyFont="1" applyFill="1" applyBorder="1" applyAlignment="1" applyProtection="1">
      <alignment horizontal="center" vertical="center" wrapText="1"/>
      <protection hidden="1"/>
    </xf>
    <xf numFmtId="0" fontId="4" fillId="2" borderId="38" xfId="0" applyFont="1" applyFill="1" applyBorder="1" applyAlignment="1" applyProtection="1">
      <alignment horizontal="center" vertical="center" wrapText="1"/>
      <protection hidden="1"/>
    </xf>
    <xf numFmtId="0" fontId="4" fillId="2" borderId="51" xfId="0" applyFont="1" applyFill="1" applyBorder="1" applyAlignment="1" applyProtection="1">
      <alignment horizontal="center" vertical="center" wrapText="1"/>
      <protection hidden="1"/>
    </xf>
    <xf numFmtId="0" fontId="4" fillId="3" borderId="54" xfId="0" applyFont="1" applyFill="1" applyBorder="1" applyAlignment="1" applyProtection="1">
      <alignment horizontal="center"/>
      <protection hidden="1"/>
    </xf>
    <xf numFmtId="0" fontId="4" fillId="3" borderId="35" xfId="0" applyFont="1" applyFill="1" applyBorder="1" applyAlignment="1" applyProtection="1">
      <alignment horizontal="center"/>
      <protection hidden="1"/>
    </xf>
    <xf numFmtId="0" fontId="4" fillId="3" borderId="55" xfId="0" applyFont="1" applyFill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164" fontId="0" fillId="0" borderId="52" xfId="0" applyNumberFormat="1" applyFill="1" applyBorder="1" applyProtection="1">
      <protection hidden="1"/>
    </xf>
    <xf numFmtId="164" fontId="0" fillId="5" borderId="21" xfId="0" applyNumberFormat="1" applyFill="1" applyBorder="1" applyProtection="1">
      <protection hidden="1"/>
    </xf>
    <xf numFmtId="164" fontId="0" fillId="0" borderId="21" xfId="0" applyNumberFormat="1" applyFill="1" applyBorder="1" applyProtection="1">
      <protection hidden="1"/>
    </xf>
    <xf numFmtId="164" fontId="0" fillId="4" borderId="53" xfId="0" applyNumberFormat="1" applyFill="1" applyBorder="1" applyProtection="1">
      <protection hidden="1"/>
    </xf>
    <xf numFmtId="0" fontId="4" fillId="0" borderId="33" xfId="0" applyFont="1" applyBorder="1" applyAlignment="1" applyProtection="1">
      <alignment horizontal="center"/>
      <protection hidden="1"/>
    </xf>
    <xf numFmtId="164" fontId="0" fillId="0" borderId="48" xfId="0" applyNumberFormat="1" applyFill="1" applyBorder="1" applyProtection="1">
      <protection hidden="1"/>
    </xf>
    <xf numFmtId="164" fontId="0" fillId="5" borderId="5" xfId="0" applyNumberFormat="1" applyFill="1" applyBorder="1" applyProtection="1">
      <protection hidden="1"/>
    </xf>
    <xf numFmtId="164" fontId="0" fillId="0" borderId="5" xfId="0" applyNumberFormat="1" applyFill="1" applyBorder="1" applyProtection="1">
      <protection hidden="1"/>
    </xf>
    <xf numFmtId="164" fontId="0" fillId="4" borderId="49" xfId="0" applyNumberFormat="1" applyFill="1" applyBorder="1" applyProtection="1"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164" fontId="0" fillId="0" borderId="56" xfId="0" applyNumberFormat="1" applyFill="1" applyBorder="1" applyProtection="1">
      <protection hidden="1"/>
    </xf>
    <xf numFmtId="164" fontId="0" fillId="5" borderId="57" xfId="0" applyNumberFormat="1" applyFill="1" applyBorder="1" applyProtection="1">
      <protection hidden="1"/>
    </xf>
    <xf numFmtId="164" fontId="0" fillId="0" borderId="57" xfId="0" applyNumberFormat="1" applyFill="1" applyBorder="1" applyProtection="1">
      <protection hidden="1"/>
    </xf>
    <xf numFmtId="164" fontId="0" fillId="4" borderId="58" xfId="0" applyNumberForma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32" xfId="0" applyFont="1" applyFill="1" applyBorder="1" applyProtection="1">
      <protection hidden="1"/>
    </xf>
    <xf numFmtId="0" fontId="4" fillId="3" borderId="21" xfId="0" applyFont="1" applyFill="1" applyBorder="1" applyProtection="1">
      <protection hidden="1"/>
    </xf>
    <xf numFmtId="0" fontId="4" fillId="3" borderId="33" xfId="0" applyFont="1" applyFill="1" applyBorder="1" applyProtection="1">
      <protection hidden="1"/>
    </xf>
    <xf numFmtId="0" fontId="4" fillId="3" borderId="5" xfId="0" applyFont="1" applyFill="1" applyBorder="1" applyProtection="1">
      <protection hidden="1"/>
    </xf>
    <xf numFmtId="0" fontId="0" fillId="5" borderId="14" xfId="0" applyFill="1" applyBorder="1" applyAlignment="1" applyProtection="1">
      <protection hidden="1"/>
    </xf>
    <xf numFmtId="0" fontId="0" fillId="5" borderId="15" xfId="0" applyFill="1" applyBorder="1" applyAlignment="1" applyProtection="1">
      <protection hidden="1"/>
    </xf>
    <xf numFmtId="0" fontId="0" fillId="5" borderId="25" xfId="0" applyFill="1" applyBorder="1" applyAlignment="1" applyProtection="1">
      <protection hidden="1"/>
    </xf>
    <xf numFmtId="0" fontId="4" fillId="3" borderId="34" xfId="0" applyFont="1" applyFill="1" applyBorder="1" applyProtection="1">
      <protection hidden="1"/>
    </xf>
    <xf numFmtId="0" fontId="4" fillId="3" borderId="35" xfId="0" applyFont="1" applyFill="1" applyBorder="1" applyProtection="1">
      <protection hidden="1"/>
    </xf>
    <xf numFmtId="0" fontId="4" fillId="3" borderId="32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164" fontId="4" fillId="0" borderId="22" xfId="0" applyNumberFormat="1" applyFont="1" applyBorder="1" applyProtection="1">
      <protection hidden="1"/>
    </xf>
    <xf numFmtId="0" fontId="0" fillId="0" borderId="39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2" xfId="0" applyBorder="1" applyProtection="1">
      <protection hidden="1"/>
    </xf>
    <xf numFmtId="0" fontId="0" fillId="3" borderId="33" xfId="0" applyFill="1" applyBorder="1" applyProtection="1">
      <protection hidden="1"/>
    </xf>
    <xf numFmtId="164" fontId="0" fillId="0" borderId="24" xfId="0" applyNumberForma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24" xfId="0" applyBorder="1" applyProtection="1">
      <protection hidden="1"/>
    </xf>
    <xf numFmtId="0" fontId="0" fillId="3" borderId="61" xfId="0" applyFill="1" applyBorder="1" applyProtection="1">
      <protection hidden="1"/>
    </xf>
    <xf numFmtId="0" fontId="4" fillId="3" borderId="61" xfId="0" applyFont="1" applyFill="1" applyBorder="1" applyProtection="1">
      <protection hidden="1"/>
    </xf>
    <xf numFmtId="164" fontId="4" fillId="0" borderId="24" xfId="0" applyNumberFormat="1" applyFont="1" applyBorder="1" applyProtection="1">
      <protection hidden="1"/>
    </xf>
    <xf numFmtId="0" fontId="0" fillId="3" borderId="34" xfId="0" applyFill="1" applyBorder="1" applyProtection="1">
      <protection hidden="1"/>
    </xf>
    <xf numFmtId="164" fontId="0" fillId="0" borderId="36" xfId="0" applyNumberFormat="1" applyBorder="1" applyProtection="1">
      <protection hidden="1"/>
    </xf>
    <xf numFmtId="0" fontId="0" fillId="0" borderId="40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36" xfId="0" applyBorder="1" applyProtection="1">
      <protection hidden="1"/>
    </xf>
    <xf numFmtId="0" fontId="6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23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26" xfId="0" applyFont="1" applyFill="1" applyBorder="1" applyAlignment="1" applyProtection="1">
      <alignment horizontal="center" vertical="center"/>
      <protection hidden="1"/>
    </xf>
    <xf numFmtId="0" fontId="4" fillId="3" borderId="27" xfId="0" applyFont="1" applyFill="1" applyBorder="1" applyAlignment="1" applyProtection="1">
      <alignment horizontal="center" vertical="center"/>
      <protection hidden="1"/>
    </xf>
    <xf numFmtId="0" fontId="4" fillId="3" borderId="28" xfId="0" applyFont="1" applyFill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63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28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left"/>
      <protection hidden="1"/>
    </xf>
    <xf numFmtId="0" fontId="0" fillId="2" borderId="24" xfId="0" applyFill="1" applyBorder="1" applyAlignment="1" applyProtection="1">
      <alignment horizontal="left"/>
      <protection hidden="1"/>
    </xf>
    <xf numFmtId="0" fontId="0" fillId="2" borderId="21" xfId="0" applyFill="1" applyBorder="1" applyAlignment="1" applyProtection="1">
      <alignment horizontal="left"/>
      <protection hidden="1"/>
    </xf>
    <xf numFmtId="0" fontId="0" fillId="2" borderId="22" xfId="0" applyFill="1" applyBorder="1" applyAlignment="1" applyProtection="1">
      <alignment horizontal="left"/>
      <protection hidden="1"/>
    </xf>
    <xf numFmtId="0" fontId="0" fillId="3" borderId="29" xfId="0" applyFill="1" applyBorder="1" applyAlignment="1" applyProtection="1">
      <alignment horizontal="left"/>
      <protection hidden="1"/>
    </xf>
    <xf numFmtId="0" fontId="0" fillId="3" borderId="30" xfId="0" applyFill="1" applyBorder="1" applyAlignment="1" applyProtection="1">
      <alignment horizontal="left"/>
      <protection hidden="1"/>
    </xf>
    <xf numFmtId="0" fontId="0" fillId="3" borderId="31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0" fillId="3" borderId="62" xfId="0" applyFill="1" applyBorder="1" applyAlignment="1" applyProtection="1">
      <alignment horizontal="left"/>
      <protection hidden="1"/>
    </xf>
    <xf numFmtId="0" fontId="0" fillId="2" borderId="35" xfId="0" applyFill="1" applyBorder="1" applyAlignment="1" applyProtection="1">
      <alignment horizontal="left"/>
      <protection hidden="1"/>
    </xf>
    <xf numFmtId="0" fontId="0" fillId="2" borderId="36" xfId="0" applyFill="1" applyBorder="1" applyAlignment="1" applyProtection="1">
      <alignment horizontal="left"/>
      <protection hidden="1"/>
    </xf>
    <xf numFmtId="0" fontId="3" fillId="0" borderId="0" xfId="3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3" borderId="45" xfId="0" applyFont="1" applyFill="1" applyBorder="1" applyAlignment="1" applyProtection="1">
      <alignment horizontal="center"/>
      <protection hidden="1"/>
    </xf>
    <xf numFmtId="0" fontId="4" fillId="3" borderId="47" xfId="0" applyFont="1" applyFill="1" applyBorder="1" applyAlignment="1" applyProtection="1">
      <alignment horizontal="center"/>
      <protection hidden="1"/>
    </xf>
    <xf numFmtId="0" fontId="4" fillId="3" borderId="32" xfId="0" applyFont="1" applyFill="1" applyBorder="1" applyAlignment="1" applyProtection="1">
      <alignment horizontal="center" vertical="center"/>
      <protection hidden="1"/>
    </xf>
    <xf numFmtId="0" fontId="4" fillId="3" borderId="39" xfId="0" applyFont="1" applyFill="1" applyBorder="1" applyAlignment="1" applyProtection="1">
      <alignment horizontal="center" vertical="center"/>
      <protection hidden="1"/>
    </xf>
    <xf numFmtId="0" fontId="4" fillId="3" borderId="59" xfId="0" applyFont="1" applyFill="1" applyBorder="1" applyAlignment="1" applyProtection="1">
      <alignment horizontal="center" vertical="center"/>
      <protection hidden="1"/>
    </xf>
    <xf numFmtId="0" fontId="4" fillId="3" borderId="44" xfId="0" applyFont="1" applyFill="1" applyBorder="1" applyAlignment="1" applyProtection="1">
      <alignment horizontal="center" vertical="center"/>
      <protection hidden="1"/>
    </xf>
    <xf numFmtId="0" fontId="4" fillId="3" borderId="33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2" borderId="41" xfId="0" applyFont="1" applyFill="1" applyBorder="1" applyAlignment="1" applyProtection="1">
      <alignment horizontal="center" vertical="center" textRotation="90"/>
      <protection hidden="1"/>
    </xf>
    <xf numFmtId="0" fontId="4" fillId="2" borderId="42" xfId="0" applyFont="1" applyFill="1" applyBorder="1" applyAlignment="1" applyProtection="1">
      <alignment horizontal="center" vertical="center" textRotation="90"/>
      <protection hidden="1"/>
    </xf>
    <xf numFmtId="0" fontId="4" fillId="2" borderId="43" xfId="0" applyFont="1" applyFill="1" applyBorder="1" applyAlignment="1" applyProtection="1">
      <alignment horizontal="center" vertical="center" textRotation="90"/>
      <protection hidden="1"/>
    </xf>
    <xf numFmtId="0" fontId="4" fillId="3" borderId="34" xfId="0" applyFont="1" applyFill="1" applyBorder="1" applyAlignment="1" applyProtection="1">
      <alignment horizontal="center" vertical="center"/>
      <protection hidden="1"/>
    </xf>
    <xf numFmtId="0" fontId="4" fillId="3" borderId="29" xfId="0" applyFont="1" applyFill="1" applyBorder="1" applyAlignment="1" applyProtection="1">
      <alignment horizontal="center" vertical="center"/>
      <protection hidden="1"/>
    </xf>
    <xf numFmtId="0" fontId="4" fillId="3" borderId="46" xfId="0" applyFont="1" applyFill="1" applyBorder="1" applyAlignment="1" applyProtection="1">
      <alignment horizontal="center"/>
      <protection hidden="1"/>
    </xf>
    <xf numFmtId="0" fontId="4" fillId="3" borderId="59" xfId="0" applyFont="1" applyFill="1" applyBorder="1" applyAlignment="1" applyProtection="1">
      <alignment horizontal="center"/>
      <protection hidden="1"/>
    </xf>
    <xf numFmtId="0" fontId="4" fillId="3" borderId="60" xfId="0" applyFont="1" applyFill="1" applyBorder="1" applyAlignment="1" applyProtection="1">
      <alignment horizontal="center"/>
      <protection hidden="1"/>
    </xf>
    <xf numFmtId="0" fontId="0" fillId="5" borderId="29" xfId="0" applyFill="1" applyBorder="1" applyAlignment="1" applyProtection="1">
      <alignment horizontal="center"/>
      <protection hidden="1"/>
    </xf>
    <xf numFmtId="0" fontId="0" fillId="5" borderId="30" xfId="0" applyFill="1" applyBorder="1" applyAlignment="1" applyProtection="1">
      <alignment horizontal="center"/>
      <protection hidden="1"/>
    </xf>
    <xf numFmtId="0" fontId="0" fillId="5" borderId="31" xfId="0" applyFill="1" applyBorder="1" applyAlignment="1" applyProtection="1">
      <alignment horizontal="center"/>
      <protection hidden="1"/>
    </xf>
    <xf numFmtId="0" fontId="3" fillId="0" borderId="0" xfId="3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0" fillId="5" borderId="35" xfId="0" applyFill="1" applyBorder="1" applyAlignment="1" applyProtection="1">
      <alignment horizontal="left"/>
      <protection hidden="1"/>
    </xf>
    <xf numFmtId="0" fontId="0" fillId="5" borderId="5" xfId="0" applyFill="1" applyBorder="1" applyAlignment="1" applyProtection="1">
      <alignment horizontal="left"/>
      <protection hidden="1"/>
    </xf>
    <xf numFmtId="0" fontId="0" fillId="5" borderId="21" xfId="0" applyFill="1" applyBorder="1" applyAlignment="1" applyProtection="1">
      <alignment horizontal="left"/>
      <protection hidden="1"/>
    </xf>
    <xf numFmtId="0" fontId="0" fillId="5" borderId="22" xfId="0" applyFill="1" applyBorder="1" applyAlignment="1" applyProtection="1">
      <alignment horizontal="left"/>
      <protection hidden="1"/>
    </xf>
    <xf numFmtId="0" fontId="3" fillId="0" borderId="27" xfId="3" applyBorder="1" applyAlignment="1" applyProtection="1">
      <alignment horizontal="center"/>
      <protection hidden="1"/>
    </xf>
  </cellXfs>
  <cellStyles count="4">
    <cellStyle name="Explanatory Text" xfId="3" builtinId="53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86673925455777E-2"/>
          <c:y val="3.0525785523416737E-2"/>
          <c:w val="0.91005244917741102"/>
          <c:h val="0.96060816535647309"/>
        </c:manualLayout>
      </c:layout>
      <c:scatterChart>
        <c:scatterStyle val="smoothMarker"/>
        <c:varyColors val="0"/>
        <c:ser>
          <c:idx val="0"/>
          <c:order val="0"/>
          <c:tx>
            <c:v>Deviation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'Deviations Table'!$B$9:$B$48</c:f>
              <c:numCache>
                <c:formatCode>0.0</c:formatCode>
                <c:ptCount val="40"/>
                <c:pt idx="0">
                  <c:v>-1.7999999999999972</c:v>
                </c:pt>
                <c:pt idx="1">
                  <c:v>-1.1333333333333337</c:v>
                </c:pt>
                <c:pt idx="2">
                  <c:v>-0.46666666666667023</c:v>
                </c:pt>
                <c:pt idx="3">
                  <c:v>0.19999999999999329</c:v>
                </c:pt>
                <c:pt idx="4">
                  <c:v>0.86666666666665682</c:v>
                </c:pt>
                <c:pt idx="5">
                  <c:v>1.1999999999999886</c:v>
                </c:pt>
                <c:pt idx="6">
                  <c:v>1.3777777777777658</c:v>
                </c:pt>
                <c:pt idx="7">
                  <c:v>1.5555555555555429</c:v>
                </c:pt>
                <c:pt idx="8">
                  <c:v>1.7333333333333201</c:v>
                </c:pt>
                <c:pt idx="9">
                  <c:v>1.9111111111110972</c:v>
                </c:pt>
                <c:pt idx="10">
                  <c:v>1.9999999999999858</c:v>
                </c:pt>
                <c:pt idx="11">
                  <c:v>1.8222222222222086</c:v>
                </c:pt>
                <c:pt idx="12">
                  <c:v>1.6444444444444315</c:v>
                </c:pt>
                <c:pt idx="13">
                  <c:v>1.4666666666666544</c:v>
                </c:pt>
                <c:pt idx="14">
                  <c:v>1.2888888888888772</c:v>
                </c:pt>
                <c:pt idx="15">
                  <c:v>1.1999999999999886</c:v>
                </c:pt>
                <c:pt idx="16">
                  <c:v>1.1777777777777676</c:v>
                </c:pt>
                <c:pt idx="17">
                  <c:v>1.1555555555555466</c:v>
                </c:pt>
                <c:pt idx="18">
                  <c:v>1.1333333333333255</c:v>
                </c:pt>
                <c:pt idx="19">
                  <c:v>1.1111111111111045</c:v>
                </c:pt>
                <c:pt idx="20">
                  <c:v>1.0999999999999943</c:v>
                </c:pt>
                <c:pt idx="21">
                  <c:v>1.0777777777777733</c:v>
                </c:pt>
                <c:pt idx="22">
                  <c:v>1.0555555555555522</c:v>
                </c:pt>
                <c:pt idx="23">
                  <c:v>1.0333333333333312</c:v>
                </c:pt>
                <c:pt idx="24">
                  <c:v>1.0111111111111102</c:v>
                </c:pt>
                <c:pt idx="25">
                  <c:v>1</c:v>
                </c:pt>
                <c:pt idx="26">
                  <c:v>0.46666666666666545</c:v>
                </c:pt>
                <c:pt idx="27">
                  <c:v>-6.6666666666669094E-2</c:v>
                </c:pt>
                <c:pt idx="28">
                  <c:v>-0.60000000000000364</c:v>
                </c:pt>
                <c:pt idx="29">
                  <c:v>-1.1333333333333382</c:v>
                </c:pt>
                <c:pt idx="30">
                  <c:v>-1.4000000000000057</c:v>
                </c:pt>
                <c:pt idx="31">
                  <c:v>-2.5333333333333377</c:v>
                </c:pt>
                <c:pt idx="32">
                  <c:v>-3.6666666666666696</c:v>
                </c:pt>
                <c:pt idx="33">
                  <c:v>-4.8000000000000016</c:v>
                </c:pt>
                <c:pt idx="34">
                  <c:v>-5.9333333333333336</c:v>
                </c:pt>
                <c:pt idx="35">
                  <c:v>-6.5</c:v>
                </c:pt>
                <c:pt idx="36">
                  <c:v>-5.4555555555555548</c:v>
                </c:pt>
                <c:pt idx="37">
                  <c:v>-4.4111111111111097</c:v>
                </c:pt>
                <c:pt idx="38">
                  <c:v>-3.3666666666666645</c:v>
                </c:pt>
                <c:pt idx="39">
                  <c:v>-2.3222222222222193</c:v>
                </c:pt>
              </c:numCache>
            </c:numRef>
          </c:xVal>
          <c:yVal>
            <c:numRef>
              <c:f>'Deviations Table'!$A$9:$A$48</c:f>
              <c:numCache>
                <c:formatCode>General</c:formatCode>
                <c:ptCount val="4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135</c:v>
                </c:pt>
                <c:pt idx="16">
                  <c:v>140</c:v>
                </c:pt>
                <c:pt idx="17">
                  <c:v>150</c:v>
                </c:pt>
                <c:pt idx="18">
                  <c:v>160</c:v>
                </c:pt>
                <c:pt idx="19">
                  <c:v>170</c:v>
                </c:pt>
                <c:pt idx="20">
                  <c:v>180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240</c:v>
                </c:pt>
                <c:pt idx="28">
                  <c:v>250</c:v>
                </c:pt>
                <c:pt idx="29">
                  <c:v>260</c:v>
                </c:pt>
                <c:pt idx="30">
                  <c:v>270</c:v>
                </c:pt>
                <c:pt idx="31">
                  <c:v>280</c:v>
                </c:pt>
                <c:pt idx="32">
                  <c:v>290</c:v>
                </c:pt>
                <c:pt idx="33">
                  <c:v>300</c:v>
                </c:pt>
                <c:pt idx="34">
                  <c:v>310</c:v>
                </c:pt>
                <c:pt idx="35">
                  <c:v>315</c:v>
                </c:pt>
                <c:pt idx="36">
                  <c:v>320</c:v>
                </c:pt>
                <c:pt idx="37">
                  <c:v>330</c:v>
                </c:pt>
                <c:pt idx="38">
                  <c:v>340</c:v>
                </c:pt>
                <c:pt idx="39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2F-4063-8E92-627E1331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522992"/>
        <c:axId val="474523976"/>
      </c:scatterChart>
      <c:valAx>
        <c:axId val="474522992"/>
        <c:scaling>
          <c:orientation val="minMax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474523976"/>
        <c:crosses val="autoZero"/>
        <c:crossBetween val="midCat"/>
        <c:majorUnit val="1"/>
      </c:valAx>
      <c:valAx>
        <c:axId val="474523976"/>
        <c:scaling>
          <c:orientation val="maxMin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47452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 paperSize="9" orientation="landscape" horizontalDpi="150" verticalDpi="15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7</xdr:row>
      <xdr:rowOff>19049</xdr:rowOff>
    </xdr:from>
    <xdr:to>
      <xdr:col>9</xdr:col>
      <xdr:colOff>581025</xdr:colOff>
      <xdr:row>47</xdr:row>
      <xdr:rowOff>180975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45"/>
  <sheetViews>
    <sheetView topLeftCell="A22" workbookViewId="0"/>
  </sheetViews>
  <sheetFormatPr defaultColWidth="9.125" defaultRowHeight="14.25" x14ac:dyDescent="0.2"/>
  <cols>
    <col min="1" max="2" width="9.125" style="2"/>
    <col min="3" max="3" width="10.375" style="2" customWidth="1"/>
    <col min="4" max="16384" width="9.125" style="2"/>
  </cols>
  <sheetData>
    <row r="1" spans="1:15" ht="22.5" x14ac:dyDescent="0.3">
      <c r="A1" s="1" t="s">
        <v>0</v>
      </c>
    </row>
    <row r="2" spans="1:15" x14ac:dyDescent="0.2">
      <c r="A2" s="3" t="s">
        <v>1</v>
      </c>
    </row>
    <row r="3" spans="1:15" ht="22.5" x14ac:dyDescent="0.3">
      <c r="A3" s="100" t="s">
        <v>61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5" spans="1:15" ht="20.25" thickBot="1" x14ac:dyDescent="0.35">
      <c r="A5" s="4" t="s">
        <v>62</v>
      </c>
      <c r="B5" s="4"/>
      <c r="C5" s="4"/>
      <c r="D5" s="5"/>
      <c r="E5" s="5"/>
    </row>
    <row r="6" spans="1:15" ht="15" thickTop="1" x14ac:dyDescent="0.2"/>
    <row r="7" spans="1:15" ht="15" x14ac:dyDescent="0.25">
      <c r="A7" s="6" t="s">
        <v>54</v>
      </c>
      <c r="B7" s="2" t="s">
        <v>63</v>
      </c>
    </row>
    <row r="8" spans="1:15" x14ac:dyDescent="0.2">
      <c r="B8" s="2" t="s">
        <v>64</v>
      </c>
    </row>
    <row r="9" spans="1:15" ht="15" thickBot="1" x14ac:dyDescent="0.25"/>
    <row r="10" spans="1:15" ht="15.75" thickBot="1" x14ac:dyDescent="0.3">
      <c r="C10" s="7" t="s">
        <v>2</v>
      </c>
      <c r="D10" s="8" t="s">
        <v>3</v>
      </c>
      <c r="E10" s="9" t="s">
        <v>4</v>
      </c>
    </row>
    <row r="12" spans="1:15" ht="15" x14ac:dyDescent="0.25">
      <c r="C12" s="2" t="s">
        <v>5</v>
      </c>
      <c r="D12" s="10" t="s">
        <v>6</v>
      </c>
      <c r="E12" s="2" t="s">
        <v>11</v>
      </c>
    </row>
    <row r="13" spans="1:15" ht="15" x14ac:dyDescent="0.25">
      <c r="D13" s="10" t="s">
        <v>7</v>
      </c>
      <c r="E13" s="2" t="s">
        <v>9</v>
      </c>
    </row>
    <row r="14" spans="1:15" ht="15" x14ac:dyDescent="0.25">
      <c r="D14" s="10" t="s">
        <v>8</v>
      </c>
      <c r="E14" s="2" t="s">
        <v>10</v>
      </c>
    </row>
    <row r="15" spans="1:15" ht="15" x14ac:dyDescent="0.25">
      <c r="D15" s="10"/>
    </row>
    <row r="16" spans="1:15" ht="15" x14ac:dyDescent="0.25">
      <c r="A16" s="6" t="s">
        <v>55</v>
      </c>
      <c r="B16" s="2" t="s">
        <v>65</v>
      </c>
      <c r="D16" s="10"/>
    </row>
    <row r="17" spans="1:10" ht="15" x14ac:dyDescent="0.25">
      <c r="B17" s="2" t="s">
        <v>66</v>
      </c>
      <c r="D17" s="10"/>
    </row>
    <row r="18" spans="1:10" ht="15" thickBot="1" x14ac:dyDescent="0.25"/>
    <row r="19" spans="1:10" ht="15.75" thickBot="1" x14ac:dyDescent="0.3">
      <c r="C19" s="7" t="s">
        <v>2</v>
      </c>
      <c r="D19" s="8" t="s">
        <v>3</v>
      </c>
      <c r="E19" s="9" t="s">
        <v>12</v>
      </c>
    </row>
    <row r="21" spans="1:10" ht="15" x14ac:dyDescent="0.25">
      <c r="C21" s="2" t="s">
        <v>5</v>
      </c>
      <c r="D21" s="10" t="s">
        <v>6</v>
      </c>
      <c r="E21" s="2" t="s">
        <v>11</v>
      </c>
    </row>
    <row r="22" spans="1:10" ht="15" x14ac:dyDescent="0.25">
      <c r="D22" s="10" t="s">
        <v>13</v>
      </c>
      <c r="E22" s="2" t="s">
        <v>15</v>
      </c>
    </row>
    <row r="23" spans="1:10" ht="15" x14ac:dyDescent="0.25">
      <c r="D23" s="10" t="s">
        <v>14</v>
      </c>
      <c r="E23" s="2" t="s">
        <v>16</v>
      </c>
    </row>
    <row r="24" spans="1:10" ht="15" x14ac:dyDescent="0.25">
      <c r="D24" s="10"/>
    </row>
    <row r="25" spans="1:10" ht="15" x14ac:dyDescent="0.25">
      <c r="A25" s="101" t="s">
        <v>67</v>
      </c>
      <c r="B25" s="101"/>
      <c r="C25" s="101"/>
    </row>
    <row r="26" spans="1:10" ht="15" thickBot="1" x14ac:dyDescent="0.25">
      <c r="A26" s="102"/>
      <c r="B26" s="102"/>
      <c r="C26" s="102"/>
    </row>
    <row r="27" spans="1:10" x14ac:dyDescent="0.2">
      <c r="A27" s="103" t="s">
        <v>68</v>
      </c>
      <c r="B27" s="104"/>
      <c r="C27" s="105"/>
      <c r="D27" s="112" t="s">
        <v>71</v>
      </c>
      <c r="E27" s="113"/>
      <c r="F27" s="114"/>
      <c r="G27" s="129" t="s">
        <v>74</v>
      </c>
      <c r="H27" s="129"/>
      <c r="I27" s="129"/>
      <c r="J27" s="130"/>
    </row>
    <row r="28" spans="1:10" x14ac:dyDescent="0.2">
      <c r="A28" s="106"/>
      <c r="B28" s="107"/>
      <c r="C28" s="108"/>
      <c r="D28" s="115"/>
      <c r="E28" s="116"/>
      <c r="F28" s="117"/>
      <c r="G28" s="127" t="s">
        <v>75</v>
      </c>
      <c r="H28" s="127"/>
      <c r="I28" s="127"/>
      <c r="J28" s="128"/>
    </row>
    <row r="29" spans="1:10" x14ac:dyDescent="0.2">
      <c r="A29" s="106"/>
      <c r="B29" s="107"/>
      <c r="C29" s="108"/>
      <c r="D29" s="118"/>
      <c r="E29" s="119"/>
      <c r="F29" s="120"/>
      <c r="G29" s="127" t="s">
        <v>76</v>
      </c>
      <c r="H29" s="127"/>
      <c r="I29" s="127"/>
      <c r="J29" s="128"/>
    </row>
    <row r="30" spans="1:10" x14ac:dyDescent="0.2">
      <c r="A30" s="106"/>
      <c r="B30" s="107"/>
      <c r="C30" s="108"/>
      <c r="D30" s="11"/>
      <c r="E30" s="12"/>
      <c r="F30" s="12"/>
      <c r="G30" s="13"/>
      <c r="H30" s="13"/>
      <c r="I30" s="13"/>
      <c r="J30" s="14"/>
    </row>
    <row r="31" spans="1:10" x14ac:dyDescent="0.2">
      <c r="A31" s="106"/>
      <c r="B31" s="107"/>
      <c r="C31" s="108"/>
      <c r="D31" s="121" t="s">
        <v>70</v>
      </c>
      <c r="E31" s="122"/>
      <c r="F31" s="123"/>
      <c r="G31" s="127" t="s">
        <v>77</v>
      </c>
      <c r="H31" s="127"/>
      <c r="I31" s="127"/>
      <c r="J31" s="128"/>
    </row>
    <row r="32" spans="1:10" x14ac:dyDescent="0.2">
      <c r="A32" s="106"/>
      <c r="B32" s="107"/>
      <c r="C32" s="108"/>
      <c r="D32" s="115"/>
      <c r="E32" s="116"/>
      <c r="F32" s="117"/>
      <c r="G32" s="127" t="s">
        <v>78</v>
      </c>
      <c r="H32" s="127"/>
      <c r="I32" s="127"/>
      <c r="J32" s="128"/>
    </row>
    <row r="33" spans="1:10" ht="15" thickBot="1" x14ac:dyDescent="0.25">
      <c r="A33" s="109"/>
      <c r="B33" s="110"/>
      <c r="C33" s="111"/>
      <c r="D33" s="124"/>
      <c r="E33" s="125"/>
      <c r="F33" s="126"/>
      <c r="G33" s="137" t="s">
        <v>79</v>
      </c>
      <c r="H33" s="137"/>
      <c r="I33" s="137"/>
      <c r="J33" s="138"/>
    </row>
    <row r="34" spans="1:10" x14ac:dyDescent="0.2">
      <c r="A34" s="106" t="s">
        <v>69</v>
      </c>
      <c r="B34" s="107"/>
      <c r="C34" s="108"/>
      <c r="D34" s="134" t="s">
        <v>72</v>
      </c>
      <c r="E34" s="135"/>
      <c r="F34" s="135"/>
      <c r="G34" s="135"/>
      <c r="H34" s="135"/>
      <c r="I34" s="135"/>
      <c r="J34" s="136"/>
    </row>
    <row r="35" spans="1:10" ht="15" thickBot="1" x14ac:dyDescent="0.25">
      <c r="A35" s="109"/>
      <c r="B35" s="110"/>
      <c r="C35" s="111"/>
      <c r="D35" s="131" t="s">
        <v>73</v>
      </c>
      <c r="E35" s="132"/>
      <c r="F35" s="132"/>
      <c r="G35" s="132"/>
      <c r="H35" s="132"/>
      <c r="I35" s="132"/>
      <c r="J35" s="133"/>
    </row>
    <row r="36" spans="1:10" x14ac:dyDescent="0.2">
      <c r="A36" s="3"/>
    </row>
    <row r="37" spans="1:10" ht="15" x14ac:dyDescent="0.25">
      <c r="A37" s="6" t="s">
        <v>80</v>
      </c>
    </row>
    <row r="38" spans="1:10" x14ac:dyDescent="0.2">
      <c r="A38" s="2">
        <v>1</v>
      </c>
      <c r="B38" s="2" t="s">
        <v>81</v>
      </c>
    </row>
    <row r="39" spans="1:10" x14ac:dyDescent="0.2">
      <c r="A39" s="2">
        <v>2</v>
      </c>
      <c r="B39" s="2" t="s">
        <v>82</v>
      </c>
    </row>
    <row r="41" spans="1:10" ht="15" x14ac:dyDescent="0.25">
      <c r="A41" s="6" t="s">
        <v>83</v>
      </c>
    </row>
    <row r="42" spans="1:10" x14ac:dyDescent="0.2">
      <c r="A42" s="15" t="s">
        <v>56</v>
      </c>
      <c r="B42" s="2" t="s">
        <v>85</v>
      </c>
    </row>
    <row r="43" spans="1:10" x14ac:dyDescent="0.2">
      <c r="A43" s="15" t="s">
        <v>57</v>
      </c>
      <c r="B43" s="2" t="s">
        <v>84</v>
      </c>
    </row>
    <row r="45" spans="1:10" x14ac:dyDescent="0.2">
      <c r="A45" s="3" t="s">
        <v>17</v>
      </c>
    </row>
  </sheetData>
  <sheetProtection algorithmName="SHA-512" hashValue="jw18H0TvkgjMS5ZpPH1KF5fPrt6iRdCUF7Tgl7YbVXgg8hvEh0VRjglVyGBNmSUDVJZqReH+oRbwFHUFe1oQ2w==" saltValue="ZkExWN50XQL7AyjDsl6UYA==" spinCount="100000" sheet="1" objects="1" scenarios="1"/>
  <mergeCells count="15">
    <mergeCell ref="A34:C35"/>
    <mergeCell ref="D35:J35"/>
    <mergeCell ref="D34:J34"/>
    <mergeCell ref="G33:J33"/>
    <mergeCell ref="G32:J32"/>
    <mergeCell ref="A3:O3"/>
    <mergeCell ref="A25:C25"/>
    <mergeCell ref="A26:C26"/>
    <mergeCell ref="A27:C33"/>
    <mergeCell ref="D27:F29"/>
    <mergeCell ref="D31:F33"/>
    <mergeCell ref="G31:J31"/>
    <mergeCell ref="G29:J29"/>
    <mergeCell ref="G28:J28"/>
    <mergeCell ref="G27:J27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44"/>
  <sheetViews>
    <sheetView tabSelected="1" zoomScaleNormal="100" workbookViewId="0">
      <selection activeCell="E12" sqref="E12"/>
    </sheetView>
  </sheetViews>
  <sheetFormatPr defaultColWidth="9.125" defaultRowHeight="14.25" x14ac:dyDescent="0.2"/>
  <cols>
    <col min="1" max="2" width="9.125" style="17"/>
    <col min="3" max="3" width="3.75" style="17" bestFit="1" customWidth="1"/>
    <col min="4" max="4" width="9.125" style="17"/>
    <col min="5" max="6" width="16.125" style="17" customWidth="1"/>
    <col min="7" max="16384" width="9.125" style="17"/>
  </cols>
  <sheetData>
    <row r="1" spans="1:6" ht="22.5" x14ac:dyDescent="0.3">
      <c r="A1" s="16" t="s">
        <v>0</v>
      </c>
      <c r="B1" s="16"/>
      <c r="C1" s="16"/>
    </row>
    <row r="2" spans="1:6" x14ac:dyDescent="0.2">
      <c r="A2" s="18" t="s">
        <v>1</v>
      </c>
      <c r="B2" s="18"/>
      <c r="C2" s="18"/>
    </row>
    <row r="4" spans="1:6" ht="20.25" thickBot="1" x14ac:dyDescent="0.35">
      <c r="A4" s="4" t="s">
        <v>58</v>
      </c>
      <c r="B4" s="4"/>
      <c r="C4" s="4"/>
      <c r="D4" s="4"/>
      <c r="E4" s="19"/>
      <c r="F4" s="19"/>
    </row>
    <row r="5" spans="1:6" ht="15" thickTop="1" x14ac:dyDescent="0.2"/>
    <row r="6" spans="1:6" x14ac:dyDescent="0.2">
      <c r="A6" s="139" t="s">
        <v>26</v>
      </c>
      <c r="B6" s="139"/>
      <c r="C6" s="139"/>
      <c r="D6" s="139"/>
      <c r="E6" s="139"/>
      <c r="F6" s="139"/>
    </row>
    <row r="7" spans="1:6" ht="15" thickBot="1" x14ac:dyDescent="0.25"/>
    <row r="8" spans="1:6" ht="15.75" thickTop="1" x14ac:dyDescent="0.25">
      <c r="A8" s="148" t="s">
        <v>60</v>
      </c>
      <c r="B8" s="149"/>
      <c r="C8" s="150"/>
      <c r="D8" s="151"/>
      <c r="E8" s="146" t="s">
        <v>23</v>
      </c>
      <c r="F8" s="147"/>
    </row>
    <row r="9" spans="1:6" ht="15" x14ac:dyDescent="0.25">
      <c r="A9" s="152"/>
      <c r="B9" s="153"/>
      <c r="C9" s="154"/>
      <c r="D9" s="155"/>
      <c r="E9" s="20" t="s">
        <v>22</v>
      </c>
      <c r="F9" s="21" t="s">
        <v>10</v>
      </c>
    </row>
    <row r="10" spans="1:6" ht="15" x14ac:dyDescent="0.25">
      <c r="A10" s="156"/>
      <c r="B10" s="157"/>
      <c r="C10" s="158"/>
      <c r="D10" s="159"/>
      <c r="E10" s="22" t="s">
        <v>88</v>
      </c>
      <c r="F10" s="23" t="s">
        <v>89</v>
      </c>
    </row>
    <row r="11" spans="1:6" ht="15.75" thickBot="1" x14ac:dyDescent="0.3">
      <c r="A11" s="156"/>
      <c r="B11" s="157"/>
      <c r="C11" s="158"/>
      <c r="D11" s="159"/>
      <c r="E11" s="24" t="s">
        <v>24</v>
      </c>
      <c r="F11" s="25" t="s">
        <v>24</v>
      </c>
    </row>
    <row r="12" spans="1:6" ht="15" x14ac:dyDescent="0.25">
      <c r="A12" s="140" t="s">
        <v>25</v>
      </c>
      <c r="B12" s="143" t="s">
        <v>34</v>
      </c>
      <c r="C12" s="160" t="s">
        <v>53</v>
      </c>
      <c r="D12" s="26" t="s">
        <v>18</v>
      </c>
      <c r="E12" s="27">
        <v>124</v>
      </c>
      <c r="F12" s="28">
        <v>128.5</v>
      </c>
    </row>
    <row r="13" spans="1:6" ht="15" x14ac:dyDescent="0.25">
      <c r="A13" s="141"/>
      <c r="B13" s="144"/>
      <c r="C13" s="161"/>
      <c r="D13" s="29" t="s">
        <v>19</v>
      </c>
      <c r="E13" s="30">
        <v>124</v>
      </c>
      <c r="F13" s="31">
        <v>128.5</v>
      </c>
    </row>
    <row r="14" spans="1:6" ht="15" x14ac:dyDescent="0.25">
      <c r="A14" s="141"/>
      <c r="B14" s="144"/>
      <c r="C14" s="161"/>
      <c r="D14" s="29" t="s">
        <v>20</v>
      </c>
      <c r="E14" s="30">
        <v>124</v>
      </c>
      <c r="F14" s="31">
        <v>128.5</v>
      </c>
    </row>
    <row r="15" spans="1:6" ht="15.75" thickBot="1" x14ac:dyDescent="0.3">
      <c r="A15" s="142"/>
      <c r="B15" s="145"/>
      <c r="C15" s="162"/>
      <c r="D15" s="32" t="s">
        <v>21</v>
      </c>
      <c r="E15" s="33">
        <f>(E12+E13+E14)/3</f>
        <v>124</v>
      </c>
      <c r="F15" s="34">
        <f>(F12+F13+F14)/3</f>
        <v>128.5</v>
      </c>
    </row>
    <row r="16" spans="1:6" ht="15" customHeight="1" x14ac:dyDescent="0.25">
      <c r="A16" s="140" t="s">
        <v>27</v>
      </c>
      <c r="B16" s="143" t="s">
        <v>35</v>
      </c>
      <c r="C16" s="160" t="s">
        <v>53</v>
      </c>
      <c r="D16" s="26" t="s">
        <v>18</v>
      </c>
      <c r="E16" s="27">
        <v>125.5</v>
      </c>
      <c r="F16" s="28">
        <v>127</v>
      </c>
    </row>
    <row r="17" spans="1:6" ht="15" x14ac:dyDescent="0.25">
      <c r="A17" s="141"/>
      <c r="B17" s="144"/>
      <c r="C17" s="161"/>
      <c r="D17" s="29" t="s">
        <v>19</v>
      </c>
      <c r="E17" s="30">
        <v>125.5</v>
      </c>
      <c r="F17" s="31">
        <v>127</v>
      </c>
    </row>
    <row r="18" spans="1:6" ht="15" x14ac:dyDescent="0.25">
      <c r="A18" s="141"/>
      <c r="B18" s="144"/>
      <c r="C18" s="161"/>
      <c r="D18" s="29" t="s">
        <v>20</v>
      </c>
      <c r="E18" s="30">
        <v>125.5</v>
      </c>
      <c r="F18" s="31">
        <v>127</v>
      </c>
    </row>
    <row r="19" spans="1:6" ht="15.75" thickBot="1" x14ac:dyDescent="0.3">
      <c r="A19" s="142"/>
      <c r="B19" s="145"/>
      <c r="C19" s="162"/>
      <c r="D19" s="32" t="s">
        <v>21</v>
      </c>
      <c r="E19" s="33">
        <f>(E16+E17+E18)/3</f>
        <v>125.5</v>
      </c>
      <c r="F19" s="34">
        <f>(F16+F17+F18)/3</f>
        <v>127</v>
      </c>
    </row>
    <row r="20" spans="1:6" ht="15" x14ac:dyDescent="0.25">
      <c r="A20" s="140" t="s">
        <v>28</v>
      </c>
      <c r="B20" s="143" t="s">
        <v>36</v>
      </c>
      <c r="C20" s="160" t="s">
        <v>53</v>
      </c>
      <c r="D20" s="26" t="s">
        <v>18</v>
      </c>
      <c r="E20" s="27">
        <v>127</v>
      </c>
      <c r="F20" s="28">
        <v>127.7</v>
      </c>
    </row>
    <row r="21" spans="1:6" ht="15" x14ac:dyDescent="0.25">
      <c r="A21" s="141"/>
      <c r="B21" s="144"/>
      <c r="C21" s="161"/>
      <c r="D21" s="29" t="s">
        <v>19</v>
      </c>
      <c r="E21" s="30">
        <v>127</v>
      </c>
      <c r="F21" s="31">
        <v>127.7</v>
      </c>
    </row>
    <row r="22" spans="1:6" ht="15" x14ac:dyDescent="0.25">
      <c r="A22" s="141"/>
      <c r="B22" s="144"/>
      <c r="C22" s="161"/>
      <c r="D22" s="29" t="s">
        <v>20</v>
      </c>
      <c r="E22" s="30">
        <v>127</v>
      </c>
      <c r="F22" s="31">
        <v>127.7</v>
      </c>
    </row>
    <row r="23" spans="1:6" ht="15.75" thickBot="1" x14ac:dyDescent="0.3">
      <c r="A23" s="142"/>
      <c r="B23" s="145"/>
      <c r="C23" s="162"/>
      <c r="D23" s="32" t="s">
        <v>21</v>
      </c>
      <c r="E23" s="33">
        <f>(E20+E21+E22)/3</f>
        <v>127</v>
      </c>
      <c r="F23" s="34">
        <f>(F20+F21+F22)/3</f>
        <v>127.7</v>
      </c>
    </row>
    <row r="24" spans="1:6" ht="15" x14ac:dyDescent="0.25">
      <c r="A24" s="140" t="s">
        <v>29</v>
      </c>
      <c r="B24" s="143" t="s">
        <v>37</v>
      </c>
      <c r="C24" s="160" t="s">
        <v>53</v>
      </c>
      <c r="D24" s="26" t="s">
        <v>18</v>
      </c>
      <c r="E24" s="27">
        <v>128</v>
      </c>
      <c r="F24" s="28">
        <v>129.5</v>
      </c>
    </row>
    <row r="25" spans="1:6" ht="15" x14ac:dyDescent="0.25">
      <c r="A25" s="141"/>
      <c r="B25" s="144"/>
      <c r="C25" s="161"/>
      <c r="D25" s="29" t="s">
        <v>19</v>
      </c>
      <c r="E25" s="30">
        <v>128</v>
      </c>
      <c r="F25" s="31">
        <v>129.5</v>
      </c>
    </row>
    <row r="26" spans="1:6" ht="15" x14ac:dyDescent="0.25">
      <c r="A26" s="141"/>
      <c r="B26" s="144"/>
      <c r="C26" s="161"/>
      <c r="D26" s="29" t="s">
        <v>20</v>
      </c>
      <c r="E26" s="30">
        <v>128</v>
      </c>
      <c r="F26" s="31">
        <v>129.5</v>
      </c>
    </row>
    <row r="27" spans="1:6" ht="15.75" thickBot="1" x14ac:dyDescent="0.3">
      <c r="A27" s="142"/>
      <c r="B27" s="145"/>
      <c r="C27" s="162"/>
      <c r="D27" s="32" t="s">
        <v>21</v>
      </c>
      <c r="E27" s="33">
        <f>(E24+E25+E26)/3</f>
        <v>128</v>
      </c>
      <c r="F27" s="34">
        <f>(F24+F25+F26)/3</f>
        <v>129.5</v>
      </c>
    </row>
    <row r="28" spans="1:6" ht="15" customHeight="1" x14ac:dyDescent="0.25">
      <c r="A28" s="140" t="s">
        <v>30</v>
      </c>
      <c r="B28" s="143" t="s">
        <v>38</v>
      </c>
      <c r="C28" s="160" t="s">
        <v>53</v>
      </c>
      <c r="D28" s="26" t="s">
        <v>18</v>
      </c>
      <c r="E28" s="27">
        <v>128.5</v>
      </c>
      <c r="F28" s="28">
        <v>130.1</v>
      </c>
    </row>
    <row r="29" spans="1:6" ht="15" x14ac:dyDescent="0.25">
      <c r="A29" s="141"/>
      <c r="B29" s="144"/>
      <c r="C29" s="161"/>
      <c r="D29" s="29" t="s">
        <v>19</v>
      </c>
      <c r="E29" s="30">
        <v>128.5</v>
      </c>
      <c r="F29" s="31">
        <v>130.1</v>
      </c>
    </row>
    <row r="30" spans="1:6" ht="15" x14ac:dyDescent="0.25">
      <c r="A30" s="141"/>
      <c r="B30" s="144"/>
      <c r="C30" s="161"/>
      <c r="D30" s="29" t="s">
        <v>20</v>
      </c>
      <c r="E30" s="30">
        <v>128.5</v>
      </c>
      <c r="F30" s="31">
        <v>130.1</v>
      </c>
    </row>
    <row r="31" spans="1:6" ht="15.75" thickBot="1" x14ac:dyDescent="0.3">
      <c r="A31" s="142"/>
      <c r="B31" s="145"/>
      <c r="C31" s="162"/>
      <c r="D31" s="32" t="s">
        <v>21</v>
      </c>
      <c r="E31" s="33">
        <f>(E28+E29+E30)/3</f>
        <v>128.5</v>
      </c>
      <c r="F31" s="34">
        <f>(F28+F29+F30)/3</f>
        <v>130.1</v>
      </c>
    </row>
    <row r="32" spans="1:6" ht="15" customHeight="1" x14ac:dyDescent="0.25">
      <c r="A32" s="140" t="s">
        <v>31</v>
      </c>
      <c r="B32" s="143" t="s">
        <v>39</v>
      </c>
      <c r="C32" s="160" t="s">
        <v>53</v>
      </c>
      <c r="D32" s="26" t="s">
        <v>18</v>
      </c>
      <c r="E32" s="27">
        <v>129.5</v>
      </c>
      <c r="F32" s="28">
        <v>131.19999999999999</v>
      </c>
    </row>
    <row r="33" spans="1:6" ht="15" x14ac:dyDescent="0.25">
      <c r="A33" s="141"/>
      <c r="B33" s="144"/>
      <c r="C33" s="161"/>
      <c r="D33" s="29" t="s">
        <v>19</v>
      </c>
      <c r="E33" s="30">
        <v>129.5</v>
      </c>
      <c r="F33" s="31">
        <v>131.19999999999999</v>
      </c>
    </row>
    <row r="34" spans="1:6" ht="15" x14ac:dyDescent="0.25">
      <c r="A34" s="141"/>
      <c r="B34" s="144"/>
      <c r="C34" s="161"/>
      <c r="D34" s="29" t="s">
        <v>20</v>
      </c>
      <c r="E34" s="30">
        <v>129.5</v>
      </c>
      <c r="F34" s="31">
        <v>131.19999999999999</v>
      </c>
    </row>
    <row r="35" spans="1:6" ht="15.75" thickBot="1" x14ac:dyDescent="0.3">
      <c r="A35" s="142"/>
      <c r="B35" s="145"/>
      <c r="C35" s="162"/>
      <c r="D35" s="32" t="s">
        <v>21</v>
      </c>
      <c r="E35" s="33">
        <f>(E32+E33+E34)/3</f>
        <v>129.5</v>
      </c>
      <c r="F35" s="34">
        <f>(F32+F33+F34)/3</f>
        <v>131.19999999999999</v>
      </c>
    </row>
    <row r="36" spans="1:6" ht="15" customHeight="1" x14ac:dyDescent="0.25">
      <c r="A36" s="140" t="s">
        <v>32</v>
      </c>
      <c r="B36" s="143" t="s">
        <v>40</v>
      </c>
      <c r="C36" s="160" t="s">
        <v>53</v>
      </c>
      <c r="D36" s="26" t="s">
        <v>18</v>
      </c>
      <c r="E36" s="27">
        <v>130</v>
      </c>
      <c r="F36" s="28">
        <v>134.1</v>
      </c>
    </row>
    <row r="37" spans="1:6" ht="15" x14ac:dyDescent="0.25">
      <c r="A37" s="141"/>
      <c r="B37" s="144"/>
      <c r="C37" s="161"/>
      <c r="D37" s="29" t="s">
        <v>19</v>
      </c>
      <c r="E37" s="30">
        <v>130</v>
      </c>
      <c r="F37" s="31">
        <v>134.1</v>
      </c>
    </row>
    <row r="38" spans="1:6" ht="15" x14ac:dyDescent="0.25">
      <c r="A38" s="141"/>
      <c r="B38" s="144"/>
      <c r="C38" s="161"/>
      <c r="D38" s="29" t="s">
        <v>20</v>
      </c>
      <c r="E38" s="30">
        <v>130</v>
      </c>
      <c r="F38" s="31">
        <v>134.1</v>
      </c>
    </row>
    <row r="39" spans="1:6" ht="15.75" thickBot="1" x14ac:dyDescent="0.3">
      <c r="A39" s="142"/>
      <c r="B39" s="145"/>
      <c r="C39" s="162"/>
      <c r="D39" s="32" t="s">
        <v>21</v>
      </c>
      <c r="E39" s="33">
        <f>(E36+E37+E38)/3</f>
        <v>130</v>
      </c>
      <c r="F39" s="34">
        <f>(F36+F37+F38)/3</f>
        <v>134.1</v>
      </c>
    </row>
    <row r="40" spans="1:6" ht="15" customHeight="1" x14ac:dyDescent="0.25">
      <c r="A40" s="140" t="s">
        <v>33</v>
      </c>
      <c r="B40" s="143" t="s">
        <v>41</v>
      </c>
      <c r="C40" s="160" t="s">
        <v>53</v>
      </c>
      <c r="D40" s="26" t="s">
        <v>18</v>
      </c>
      <c r="E40" s="27">
        <v>131.5</v>
      </c>
      <c r="F40" s="28">
        <v>137</v>
      </c>
    </row>
    <row r="41" spans="1:6" ht="15" x14ac:dyDescent="0.25">
      <c r="A41" s="141"/>
      <c r="B41" s="144"/>
      <c r="C41" s="161"/>
      <c r="D41" s="29" t="s">
        <v>19</v>
      </c>
      <c r="E41" s="30">
        <v>131.5</v>
      </c>
      <c r="F41" s="31">
        <v>137</v>
      </c>
    </row>
    <row r="42" spans="1:6" ht="15" x14ac:dyDescent="0.25">
      <c r="A42" s="141"/>
      <c r="B42" s="144"/>
      <c r="C42" s="161"/>
      <c r="D42" s="29" t="s">
        <v>20</v>
      </c>
      <c r="E42" s="30">
        <v>131.5</v>
      </c>
      <c r="F42" s="31">
        <v>137</v>
      </c>
    </row>
    <row r="43" spans="1:6" ht="15.75" thickBot="1" x14ac:dyDescent="0.3">
      <c r="A43" s="142"/>
      <c r="B43" s="145"/>
      <c r="C43" s="162"/>
      <c r="D43" s="32" t="s">
        <v>21</v>
      </c>
      <c r="E43" s="35">
        <f>(E40+E41+E42)/3</f>
        <v>131.5</v>
      </c>
      <c r="F43" s="36">
        <f>(F40+F41+F42)/3</f>
        <v>137</v>
      </c>
    </row>
    <row r="44" spans="1:6" x14ac:dyDescent="0.2">
      <c r="A44" s="18" t="s">
        <v>17</v>
      </c>
    </row>
  </sheetData>
  <sheetProtection algorithmName="SHA-512" hashValue="nNfOU4Uhb7INnrzQtG5/0vewb4GMHEZN/BOaY3bFY+wjw1IrJBVLIEb8JCBxiTV0n1O+mpKkFznZ8V6+H3b7gQ==" saltValue="fE3OnbKjmzHZHLTnyhOhbA==" spinCount="100000" sheet="1" objects="1" scenarios="1"/>
  <protectedRanges>
    <protectedRange sqref="E12:F14 E16:F18 E20:F22 E24:F26 E28:F30 E32:F34 E36:F38 E40:F42" name="Zonă1"/>
  </protectedRanges>
  <mergeCells count="27">
    <mergeCell ref="C40:C43"/>
    <mergeCell ref="C20:C23"/>
    <mergeCell ref="C24:C27"/>
    <mergeCell ref="C28:C31"/>
    <mergeCell ref="C32:C35"/>
    <mergeCell ref="C36:C39"/>
    <mergeCell ref="E8:F8"/>
    <mergeCell ref="A8:D11"/>
    <mergeCell ref="A12:A15"/>
    <mergeCell ref="C12:C15"/>
    <mergeCell ref="C16:C19"/>
    <mergeCell ref="A6:F6"/>
    <mergeCell ref="A40:A43"/>
    <mergeCell ref="B12:B15"/>
    <mergeCell ref="B16:B19"/>
    <mergeCell ref="B20:B23"/>
    <mergeCell ref="B24:B27"/>
    <mergeCell ref="B28:B31"/>
    <mergeCell ref="B32:B35"/>
    <mergeCell ref="B36:B39"/>
    <mergeCell ref="B40:B43"/>
    <mergeCell ref="A16:A19"/>
    <mergeCell ref="A20:A23"/>
    <mergeCell ref="A24:A27"/>
    <mergeCell ref="A28:A31"/>
    <mergeCell ref="A32:A35"/>
    <mergeCell ref="A36:A39"/>
  </mergeCells>
  <pageMargins left="0.25" right="0.25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20"/>
  <sheetViews>
    <sheetView topLeftCell="A4" zoomScaleNormal="100" workbookViewId="0">
      <selection activeCell="D21" sqref="D21"/>
    </sheetView>
  </sheetViews>
  <sheetFormatPr defaultColWidth="9.125" defaultRowHeight="14.25" x14ac:dyDescent="0.2"/>
  <cols>
    <col min="1" max="2" width="9.125" style="2"/>
    <col min="3" max="7" width="14.75" style="2" customWidth="1"/>
    <col min="8" max="16384" width="9.125" style="2"/>
  </cols>
  <sheetData>
    <row r="1" spans="1:12" ht="22.5" x14ac:dyDescent="0.3">
      <c r="A1" s="1" t="s">
        <v>0</v>
      </c>
      <c r="B1" s="1"/>
    </row>
    <row r="2" spans="1:12" x14ac:dyDescent="0.2">
      <c r="A2" s="3" t="s">
        <v>1</v>
      </c>
      <c r="B2" s="3"/>
    </row>
    <row r="4" spans="1:12" ht="20.25" thickBot="1" x14ac:dyDescent="0.35">
      <c r="A4" s="5" t="s">
        <v>59</v>
      </c>
      <c r="B4" s="5"/>
      <c r="C4" s="5"/>
      <c r="D4" s="5"/>
      <c r="E4" s="5"/>
      <c r="F4" s="37"/>
    </row>
    <row r="5" spans="1:12" ht="15" thickTop="1" x14ac:dyDescent="0.2"/>
    <row r="6" spans="1:12" x14ac:dyDescent="0.2">
      <c r="A6" s="139" t="s">
        <v>26</v>
      </c>
      <c r="B6" s="139"/>
      <c r="C6" s="139"/>
      <c r="D6" s="139"/>
      <c r="E6" s="139"/>
      <c r="F6" s="139"/>
      <c r="G6" s="139"/>
    </row>
    <row r="7" spans="1:12" ht="15" thickBot="1" x14ac:dyDescent="0.25"/>
    <row r="8" spans="1:12" ht="15.75" thickTop="1" x14ac:dyDescent="0.25">
      <c r="A8" s="148" t="s">
        <v>60</v>
      </c>
      <c r="B8" s="151"/>
      <c r="C8" s="146" t="s">
        <v>23</v>
      </c>
      <c r="D8" s="165"/>
      <c r="E8" s="165"/>
      <c r="F8" s="165"/>
      <c r="G8" s="147"/>
    </row>
    <row r="9" spans="1:12" ht="30" x14ac:dyDescent="0.2">
      <c r="A9" s="152"/>
      <c r="B9" s="155"/>
      <c r="C9" s="38" t="s">
        <v>22</v>
      </c>
      <c r="D9" s="39" t="s">
        <v>52</v>
      </c>
      <c r="E9" s="39" t="s">
        <v>9</v>
      </c>
      <c r="F9" s="39" t="s">
        <v>10</v>
      </c>
      <c r="G9" s="40" t="s">
        <v>11</v>
      </c>
      <c r="H9" s="17"/>
      <c r="I9" s="17"/>
      <c r="J9" s="17"/>
      <c r="K9" s="17"/>
      <c r="L9" s="17"/>
    </row>
    <row r="10" spans="1:12" ht="15" x14ac:dyDescent="0.2">
      <c r="A10" s="156"/>
      <c r="B10" s="159"/>
      <c r="C10" s="41" t="s">
        <v>88</v>
      </c>
      <c r="D10" s="42" t="s">
        <v>88</v>
      </c>
      <c r="E10" s="42" t="s">
        <v>86</v>
      </c>
      <c r="F10" s="42" t="s">
        <v>89</v>
      </c>
      <c r="G10" s="43" t="s">
        <v>87</v>
      </c>
      <c r="H10" s="17"/>
      <c r="I10" s="17"/>
      <c r="J10" s="17"/>
      <c r="K10" s="17"/>
      <c r="L10" s="17"/>
    </row>
    <row r="11" spans="1:12" ht="15.75" thickBot="1" x14ac:dyDescent="0.3">
      <c r="A11" s="163"/>
      <c r="B11" s="164"/>
      <c r="C11" s="44" t="s">
        <v>24</v>
      </c>
      <c r="D11" s="45" t="s">
        <v>24</v>
      </c>
      <c r="E11" s="45" t="s">
        <v>24</v>
      </c>
      <c r="F11" s="45" t="s">
        <v>24</v>
      </c>
      <c r="G11" s="46" t="s">
        <v>24</v>
      </c>
    </row>
    <row r="12" spans="1:12" ht="15" x14ac:dyDescent="0.2">
      <c r="A12" s="47" t="s">
        <v>25</v>
      </c>
      <c r="B12" s="48" t="s">
        <v>34</v>
      </c>
      <c r="C12" s="49">
        <f>'Initial Data'!E15</f>
        <v>124</v>
      </c>
      <c r="D12" s="50">
        <v>-2.7</v>
      </c>
      <c r="E12" s="51">
        <f>C12-D12</f>
        <v>126.7</v>
      </c>
      <c r="F12" s="51">
        <f>'Initial Data'!F15</f>
        <v>128.5</v>
      </c>
      <c r="G12" s="52">
        <f>Calculations!E12-Calculations!F12</f>
        <v>-1.7999999999999972</v>
      </c>
    </row>
    <row r="13" spans="1:12" ht="15" x14ac:dyDescent="0.25">
      <c r="A13" s="53" t="s">
        <v>27</v>
      </c>
      <c r="B13" s="29" t="s">
        <v>35</v>
      </c>
      <c r="C13" s="54">
        <f>'Initial Data'!E19</f>
        <v>125.5</v>
      </c>
      <c r="D13" s="55">
        <v>-2.7</v>
      </c>
      <c r="E13" s="56">
        <f t="shared" ref="E13:E19" si="0">C13-D13</f>
        <v>128.19999999999999</v>
      </c>
      <c r="F13" s="56">
        <f>'Initial Data'!F19</f>
        <v>127</v>
      </c>
      <c r="G13" s="57">
        <f>Calculations!E13-Calculations!F13</f>
        <v>1.1999999999999886</v>
      </c>
    </row>
    <row r="14" spans="1:12" ht="15" x14ac:dyDescent="0.2">
      <c r="A14" s="58" t="s">
        <v>28</v>
      </c>
      <c r="B14" s="59" t="s">
        <v>36</v>
      </c>
      <c r="C14" s="54">
        <f>'Initial Data'!E23</f>
        <v>127</v>
      </c>
      <c r="D14" s="55">
        <v>-2.7</v>
      </c>
      <c r="E14" s="56">
        <f t="shared" si="0"/>
        <v>129.69999999999999</v>
      </c>
      <c r="F14" s="56">
        <f>'Initial Data'!F23</f>
        <v>127.7</v>
      </c>
      <c r="G14" s="57">
        <f>Calculations!E14-Calculations!F14</f>
        <v>1.9999999999999858</v>
      </c>
    </row>
    <row r="15" spans="1:12" ht="15" x14ac:dyDescent="0.2">
      <c r="A15" s="58" t="s">
        <v>29</v>
      </c>
      <c r="B15" s="59" t="s">
        <v>37</v>
      </c>
      <c r="C15" s="54">
        <f>'Initial Data'!E27</f>
        <v>128</v>
      </c>
      <c r="D15" s="55">
        <v>-2.7</v>
      </c>
      <c r="E15" s="56">
        <f t="shared" si="0"/>
        <v>130.69999999999999</v>
      </c>
      <c r="F15" s="56">
        <f>'Initial Data'!F27</f>
        <v>129.5</v>
      </c>
      <c r="G15" s="57">
        <f>Calculations!E15-Calculations!F15</f>
        <v>1.1999999999999886</v>
      </c>
    </row>
    <row r="16" spans="1:12" ht="15" x14ac:dyDescent="0.2">
      <c r="A16" s="58" t="s">
        <v>30</v>
      </c>
      <c r="B16" s="59" t="s">
        <v>38</v>
      </c>
      <c r="C16" s="54">
        <f>'Initial Data'!E31</f>
        <v>128.5</v>
      </c>
      <c r="D16" s="55">
        <v>-2.7</v>
      </c>
      <c r="E16" s="56">
        <f t="shared" si="0"/>
        <v>131.19999999999999</v>
      </c>
      <c r="F16" s="56">
        <f>'Initial Data'!F31</f>
        <v>130.1</v>
      </c>
      <c r="G16" s="57">
        <f>Calculations!E16-Calculations!F16</f>
        <v>1.0999999999999943</v>
      </c>
    </row>
    <row r="17" spans="1:7" ht="15" x14ac:dyDescent="0.2">
      <c r="A17" s="58" t="s">
        <v>31</v>
      </c>
      <c r="B17" s="59" t="s">
        <v>39</v>
      </c>
      <c r="C17" s="54">
        <f>'Initial Data'!E35</f>
        <v>129.5</v>
      </c>
      <c r="D17" s="55">
        <v>-2.7</v>
      </c>
      <c r="E17" s="56">
        <f t="shared" si="0"/>
        <v>132.19999999999999</v>
      </c>
      <c r="F17" s="56">
        <f>'Initial Data'!F35</f>
        <v>131.19999999999999</v>
      </c>
      <c r="G17" s="57">
        <f>Calculations!E17-Calculations!F17</f>
        <v>1</v>
      </c>
    </row>
    <row r="18" spans="1:7" ht="15" x14ac:dyDescent="0.2">
      <c r="A18" s="58" t="s">
        <v>32</v>
      </c>
      <c r="B18" s="59" t="s">
        <v>40</v>
      </c>
      <c r="C18" s="54">
        <f>'Initial Data'!E39</f>
        <v>130</v>
      </c>
      <c r="D18" s="55">
        <v>-2.7</v>
      </c>
      <c r="E18" s="56">
        <f t="shared" si="0"/>
        <v>132.69999999999999</v>
      </c>
      <c r="F18" s="56">
        <f>'Initial Data'!F39</f>
        <v>134.1</v>
      </c>
      <c r="G18" s="57">
        <f>Calculations!E18-Calculations!F18</f>
        <v>-1.4000000000000057</v>
      </c>
    </row>
    <row r="19" spans="1:7" ht="15.75" thickBot="1" x14ac:dyDescent="0.25">
      <c r="A19" s="60" t="s">
        <v>33</v>
      </c>
      <c r="B19" s="61" t="s">
        <v>41</v>
      </c>
      <c r="C19" s="62">
        <f>'Initial Data'!E43</f>
        <v>131.5</v>
      </c>
      <c r="D19" s="63">
        <v>1</v>
      </c>
      <c r="E19" s="64">
        <f t="shared" si="0"/>
        <v>130.5</v>
      </c>
      <c r="F19" s="64">
        <f>'Initial Data'!F43</f>
        <v>137</v>
      </c>
      <c r="G19" s="65">
        <f>Calculations!E19-Calculations!F19</f>
        <v>-6.5</v>
      </c>
    </row>
    <row r="20" spans="1:7" x14ac:dyDescent="0.2">
      <c r="A20" s="3" t="s">
        <v>17</v>
      </c>
    </row>
  </sheetData>
  <sheetProtection algorithmName="SHA-512" hashValue="igzVeSziUMT6Vn/ETOhfWUvDdqWdKdcD6BN9apH7pI5CHBfy5pxIwQG3z8IXGR08mOTwXGI4K5WMvhhgaZ1+QQ==" saltValue="9T6SvT6u4Fve1ZNG3p16Zg==" spinCount="100000" sheet="1" objects="1" scenarios="1"/>
  <protectedRanges>
    <protectedRange sqref="D12:D19" name="Zonă1"/>
  </protectedRanges>
  <mergeCells count="3">
    <mergeCell ref="A6:G6"/>
    <mergeCell ref="A8:B11"/>
    <mergeCell ref="C8:G8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51"/>
  <sheetViews>
    <sheetView workbookViewId="0">
      <selection activeCell="B10" sqref="B10"/>
    </sheetView>
  </sheetViews>
  <sheetFormatPr defaultColWidth="9.125" defaultRowHeight="14.25" x14ac:dyDescent="0.2"/>
  <cols>
    <col min="1" max="16384" width="9.125" style="2"/>
  </cols>
  <sheetData>
    <row r="1" spans="1:10" ht="22.5" x14ac:dyDescent="0.3">
      <c r="A1" s="1" t="s">
        <v>0</v>
      </c>
    </row>
    <row r="2" spans="1:10" x14ac:dyDescent="0.2">
      <c r="A2" s="3" t="s">
        <v>1</v>
      </c>
      <c r="F2" s="66"/>
      <c r="H2" s="66"/>
    </row>
    <row r="3" spans="1:10" ht="22.5" x14ac:dyDescent="0.3">
      <c r="A3" s="100" t="s">
        <v>43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5" thickBot="1" x14ac:dyDescent="0.25">
      <c r="A4" s="179" t="s">
        <v>26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15" x14ac:dyDescent="0.25">
      <c r="A5" s="67" t="s">
        <v>45</v>
      </c>
      <c r="B5" s="177"/>
      <c r="C5" s="177"/>
      <c r="D5" s="177"/>
      <c r="E5" s="177"/>
      <c r="F5" s="68" t="s">
        <v>46</v>
      </c>
      <c r="G5" s="177"/>
      <c r="H5" s="177"/>
      <c r="I5" s="177"/>
      <c r="J5" s="178"/>
    </row>
    <row r="6" spans="1:10" ht="15" x14ac:dyDescent="0.25">
      <c r="A6" s="69" t="s">
        <v>44</v>
      </c>
      <c r="B6" s="176"/>
      <c r="C6" s="176"/>
      <c r="D6" s="176"/>
      <c r="E6" s="176"/>
      <c r="F6" s="70" t="s">
        <v>50</v>
      </c>
      <c r="G6" s="71"/>
      <c r="H6" s="72"/>
      <c r="I6" s="72"/>
      <c r="J6" s="73"/>
    </row>
    <row r="7" spans="1:10" ht="15.75" thickBot="1" x14ac:dyDescent="0.3">
      <c r="A7" s="74" t="s">
        <v>47</v>
      </c>
      <c r="B7" s="175"/>
      <c r="C7" s="175"/>
      <c r="D7" s="175"/>
      <c r="E7" s="175"/>
      <c r="F7" s="75" t="s">
        <v>49</v>
      </c>
      <c r="G7" s="168"/>
      <c r="H7" s="169"/>
      <c r="I7" s="169"/>
      <c r="J7" s="170"/>
    </row>
    <row r="8" spans="1:10" ht="21" customHeight="1" thickBot="1" x14ac:dyDescent="0.3">
      <c r="A8" s="76" t="s">
        <v>60</v>
      </c>
      <c r="B8" s="77" t="s">
        <v>42</v>
      </c>
      <c r="C8" s="166"/>
      <c r="D8" s="166"/>
      <c r="E8" s="166"/>
      <c r="F8" s="166"/>
      <c r="G8" s="166"/>
      <c r="H8" s="166"/>
      <c r="I8" s="166"/>
      <c r="J8" s="167"/>
    </row>
    <row r="9" spans="1:10" ht="15" x14ac:dyDescent="0.25">
      <c r="A9" s="67">
        <v>0</v>
      </c>
      <c r="B9" s="78">
        <f>Calculations!G12</f>
        <v>-1.7999999999999972</v>
      </c>
      <c r="C9" s="79"/>
      <c r="D9" s="80"/>
      <c r="E9" s="80"/>
      <c r="F9" s="80"/>
      <c r="G9" s="80"/>
      <c r="H9" s="80"/>
      <c r="I9" s="80"/>
      <c r="J9" s="81"/>
    </row>
    <row r="10" spans="1:10" x14ac:dyDescent="0.2">
      <c r="A10" s="82">
        <v>10</v>
      </c>
      <c r="B10" s="83">
        <f>(($B$14-$B$9)/4.5)+B9</f>
        <v>-1.1333333333333337</v>
      </c>
      <c r="C10" s="84"/>
      <c r="D10" s="85"/>
      <c r="E10" s="85"/>
      <c r="F10" s="85"/>
      <c r="G10" s="85"/>
      <c r="H10" s="85"/>
      <c r="I10" s="85"/>
      <c r="J10" s="86"/>
    </row>
    <row r="11" spans="1:10" x14ac:dyDescent="0.2">
      <c r="A11" s="82">
        <v>20</v>
      </c>
      <c r="B11" s="83">
        <f t="shared" ref="B11:B13" si="0">(($B$14-$B$9)/4.5)+B10</f>
        <v>-0.46666666666667023</v>
      </c>
      <c r="C11" s="84"/>
      <c r="D11" s="85"/>
      <c r="E11" s="85"/>
      <c r="F11" s="85"/>
      <c r="G11" s="85"/>
      <c r="H11" s="85"/>
      <c r="I11" s="85"/>
      <c r="J11" s="86"/>
    </row>
    <row r="12" spans="1:10" x14ac:dyDescent="0.2">
      <c r="A12" s="82">
        <v>30</v>
      </c>
      <c r="B12" s="83">
        <f t="shared" si="0"/>
        <v>0.19999999999999329</v>
      </c>
      <c r="C12" s="84"/>
      <c r="D12" s="85"/>
      <c r="E12" s="85"/>
      <c r="F12" s="85"/>
      <c r="G12" s="85"/>
      <c r="H12" s="85"/>
      <c r="I12" s="85"/>
      <c r="J12" s="86"/>
    </row>
    <row r="13" spans="1:10" x14ac:dyDescent="0.2">
      <c r="A13" s="87">
        <v>40</v>
      </c>
      <c r="B13" s="83">
        <f t="shared" si="0"/>
        <v>0.86666666666665682</v>
      </c>
      <c r="C13" s="84"/>
      <c r="D13" s="85"/>
      <c r="E13" s="85"/>
      <c r="F13" s="85"/>
      <c r="G13" s="85"/>
      <c r="H13" s="85"/>
      <c r="I13" s="85"/>
      <c r="J13" s="86"/>
    </row>
    <row r="14" spans="1:10" ht="15" x14ac:dyDescent="0.25">
      <c r="A14" s="88">
        <v>45</v>
      </c>
      <c r="B14" s="89">
        <f>Calculations!G13</f>
        <v>1.1999999999999886</v>
      </c>
      <c r="C14" s="84"/>
      <c r="D14" s="85"/>
      <c r="E14" s="85"/>
      <c r="F14" s="85"/>
      <c r="G14" s="85"/>
      <c r="H14" s="85"/>
      <c r="I14" s="85"/>
      <c r="J14" s="86"/>
    </row>
    <row r="15" spans="1:10" x14ac:dyDescent="0.2">
      <c r="A15" s="82">
        <v>50</v>
      </c>
      <c r="B15" s="83">
        <f>(($B$19-$B$14)/4.5)+B14</f>
        <v>1.3777777777777658</v>
      </c>
      <c r="C15" s="84"/>
      <c r="D15" s="85"/>
      <c r="E15" s="85"/>
      <c r="F15" s="85"/>
      <c r="G15" s="85"/>
      <c r="H15" s="85"/>
      <c r="I15" s="85"/>
      <c r="J15" s="86"/>
    </row>
    <row r="16" spans="1:10" x14ac:dyDescent="0.2">
      <c r="A16" s="82">
        <v>60</v>
      </c>
      <c r="B16" s="83">
        <f t="shared" ref="B16:B18" si="1">(($B$19-$B$14)/4.5)+B15</f>
        <v>1.5555555555555429</v>
      </c>
      <c r="C16" s="84"/>
      <c r="D16" s="85"/>
      <c r="E16" s="85"/>
      <c r="F16" s="85"/>
      <c r="G16" s="85"/>
      <c r="H16" s="85"/>
      <c r="I16" s="85"/>
      <c r="J16" s="86"/>
    </row>
    <row r="17" spans="1:10" x14ac:dyDescent="0.2">
      <c r="A17" s="82">
        <v>70</v>
      </c>
      <c r="B17" s="83">
        <f t="shared" si="1"/>
        <v>1.7333333333333201</v>
      </c>
      <c r="C17" s="84"/>
      <c r="D17" s="85"/>
      <c r="E17" s="85"/>
      <c r="F17" s="85"/>
      <c r="G17" s="85"/>
      <c r="H17" s="85"/>
      <c r="I17" s="85"/>
      <c r="J17" s="86"/>
    </row>
    <row r="18" spans="1:10" x14ac:dyDescent="0.2">
      <c r="A18" s="87">
        <v>80</v>
      </c>
      <c r="B18" s="83">
        <f t="shared" si="1"/>
        <v>1.9111111111110972</v>
      </c>
      <c r="C18" s="84"/>
      <c r="D18" s="85"/>
      <c r="E18" s="85"/>
      <c r="F18" s="85"/>
      <c r="G18" s="85"/>
      <c r="H18" s="85"/>
      <c r="I18" s="85"/>
      <c r="J18" s="86"/>
    </row>
    <row r="19" spans="1:10" ht="15" x14ac:dyDescent="0.25">
      <c r="A19" s="69">
        <v>90</v>
      </c>
      <c r="B19" s="89">
        <f>Calculations!G14</f>
        <v>1.9999999999999858</v>
      </c>
      <c r="C19" s="84"/>
      <c r="D19" s="85"/>
      <c r="E19" s="85"/>
      <c r="F19" s="85"/>
      <c r="G19" s="85"/>
      <c r="H19" s="85"/>
      <c r="I19" s="85"/>
      <c r="J19" s="86"/>
    </row>
    <row r="20" spans="1:10" x14ac:dyDescent="0.2">
      <c r="A20" s="82">
        <v>100</v>
      </c>
      <c r="B20" s="83">
        <f>(($B$24-$B$19)/4.5)+B19</f>
        <v>1.8222222222222086</v>
      </c>
      <c r="C20" s="84"/>
      <c r="D20" s="85"/>
      <c r="E20" s="85"/>
      <c r="F20" s="85"/>
      <c r="G20" s="85"/>
      <c r="H20" s="85"/>
      <c r="I20" s="85"/>
      <c r="J20" s="86"/>
    </row>
    <row r="21" spans="1:10" x14ac:dyDescent="0.2">
      <c r="A21" s="82">
        <v>110</v>
      </c>
      <c r="B21" s="83">
        <f t="shared" ref="B21:B23" si="2">(($B$24-$B$19)/4.5)+B20</f>
        <v>1.6444444444444315</v>
      </c>
      <c r="C21" s="84"/>
      <c r="D21" s="85"/>
      <c r="E21" s="85"/>
      <c r="F21" s="85"/>
      <c r="G21" s="85"/>
      <c r="H21" s="85"/>
      <c r="I21" s="85"/>
      <c r="J21" s="86"/>
    </row>
    <row r="22" spans="1:10" x14ac:dyDescent="0.2">
      <c r="A22" s="87">
        <v>120</v>
      </c>
      <c r="B22" s="83">
        <f t="shared" si="2"/>
        <v>1.4666666666666544</v>
      </c>
      <c r="C22" s="84"/>
      <c r="D22" s="85"/>
      <c r="E22" s="85"/>
      <c r="F22" s="85"/>
      <c r="G22" s="85"/>
      <c r="H22" s="85"/>
      <c r="I22" s="85"/>
      <c r="J22" s="86"/>
    </row>
    <row r="23" spans="1:10" x14ac:dyDescent="0.2">
      <c r="A23" s="82">
        <v>130</v>
      </c>
      <c r="B23" s="83">
        <f t="shared" si="2"/>
        <v>1.2888888888888772</v>
      </c>
      <c r="C23" s="84"/>
      <c r="D23" s="85"/>
      <c r="E23" s="85"/>
      <c r="F23" s="85"/>
      <c r="G23" s="85"/>
      <c r="H23" s="85"/>
      <c r="I23" s="85"/>
      <c r="J23" s="86"/>
    </row>
    <row r="24" spans="1:10" ht="15" x14ac:dyDescent="0.25">
      <c r="A24" s="69">
        <v>135</v>
      </c>
      <c r="B24" s="89">
        <f>Calculations!G15</f>
        <v>1.1999999999999886</v>
      </c>
      <c r="C24" s="84"/>
      <c r="D24" s="85"/>
      <c r="E24" s="85"/>
      <c r="F24" s="85"/>
      <c r="G24" s="85"/>
      <c r="H24" s="85"/>
      <c r="I24" s="85"/>
      <c r="J24" s="86"/>
    </row>
    <row r="25" spans="1:10" x14ac:dyDescent="0.2">
      <c r="A25" s="82">
        <v>140</v>
      </c>
      <c r="B25" s="83">
        <f>(($B$29-$B$24)/4.5)+B24</f>
        <v>1.1777777777777676</v>
      </c>
      <c r="C25" s="84"/>
      <c r="D25" s="85"/>
      <c r="E25" s="85"/>
      <c r="F25" s="85"/>
      <c r="G25" s="85"/>
      <c r="H25" s="85"/>
      <c r="I25" s="85"/>
      <c r="J25" s="86"/>
    </row>
    <row r="26" spans="1:10" x14ac:dyDescent="0.2">
      <c r="A26" s="82">
        <v>150</v>
      </c>
      <c r="B26" s="83">
        <f t="shared" ref="B26:B28" si="3">(($B$29-$B$24)/4.5)+B25</f>
        <v>1.1555555555555466</v>
      </c>
      <c r="C26" s="84"/>
      <c r="D26" s="85"/>
      <c r="E26" s="85"/>
      <c r="F26" s="85"/>
      <c r="G26" s="85"/>
      <c r="H26" s="85"/>
      <c r="I26" s="85"/>
      <c r="J26" s="86"/>
    </row>
    <row r="27" spans="1:10" x14ac:dyDescent="0.2">
      <c r="A27" s="87">
        <v>160</v>
      </c>
      <c r="B27" s="83">
        <f t="shared" si="3"/>
        <v>1.1333333333333255</v>
      </c>
      <c r="C27" s="84"/>
      <c r="D27" s="85"/>
      <c r="E27" s="85"/>
      <c r="F27" s="85"/>
      <c r="G27" s="85"/>
      <c r="H27" s="85"/>
      <c r="I27" s="85"/>
      <c r="J27" s="86"/>
    </row>
    <row r="28" spans="1:10" x14ac:dyDescent="0.2">
      <c r="A28" s="82">
        <v>170</v>
      </c>
      <c r="B28" s="83">
        <f t="shared" si="3"/>
        <v>1.1111111111111045</v>
      </c>
      <c r="C28" s="84"/>
      <c r="D28" s="85"/>
      <c r="E28" s="85"/>
      <c r="F28" s="85"/>
      <c r="G28" s="85"/>
      <c r="H28" s="85"/>
      <c r="I28" s="85"/>
      <c r="J28" s="86"/>
    </row>
    <row r="29" spans="1:10" ht="15" x14ac:dyDescent="0.25">
      <c r="A29" s="88">
        <v>180</v>
      </c>
      <c r="B29" s="89">
        <f>Calculations!G16</f>
        <v>1.0999999999999943</v>
      </c>
      <c r="C29" s="84"/>
      <c r="D29" s="85"/>
      <c r="E29" s="85"/>
      <c r="F29" s="85"/>
      <c r="G29" s="85"/>
      <c r="H29" s="85"/>
      <c r="I29" s="85"/>
      <c r="J29" s="86"/>
    </row>
    <row r="30" spans="1:10" x14ac:dyDescent="0.2">
      <c r="A30" s="82">
        <v>190</v>
      </c>
      <c r="B30" s="83">
        <f>(($B$34-$B$29)/4.5)+B29</f>
        <v>1.0777777777777733</v>
      </c>
      <c r="C30" s="84"/>
      <c r="D30" s="85"/>
      <c r="E30" s="85"/>
      <c r="F30" s="85"/>
      <c r="G30" s="85"/>
      <c r="H30" s="85"/>
      <c r="I30" s="85"/>
      <c r="J30" s="86"/>
    </row>
    <row r="31" spans="1:10" x14ac:dyDescent="0.2">
      <c r="A31" s="82">
        <v>200</v>
      </c>
      <c r="B31" s="83">
        <f t="shared" ref="B31:B33" si="4">(($B$34-$B$29)/4.5)+B30</f>
        <v>1.0555555555555522</v>
      </c>
      <c r="C31" s="84"/>
      <c r="D31" s="85"/>
      <c r="E31" s="85"/>
      <c r="F31" s="85"/>
      <c r="G31" s="85"/>
      <c r="H31" s="85"/>
      <c r="I31" s="85"/>
      <c r="J31" s="86"/>
    </row>
    <row r="32" spans="1:10" x14ac:dyDescent="0.2">
      <c r="A32" s="82">
        <v>210</v>
      </c>
      <c r="B32" s="83">
        <f t="shared" si="4"/>
        <v>1.0333333333333312</v>
      </c>
      <c r="C32" s="84"/>
      <c r="D32" s="85"/>
      <c r="E32" s="85"/>
      <c r="F32" s="85"/>
      <c r="G32" s="85"/>
      <c r="H32" s="85"/>
      <c r="I32" s="85"/>
      <c r="J32" s="86"/>
    </row>
    <row r="33" spans="1:10" x14ac:dyDescent="0.2">
      <c r="A33" s="87">
        <v>220</v>
      </c>
      <c r="B33" s="83">
        <f t="shared" si="4"/>
        <v>1.0111111111111102</v>
      </c>
      <c r="C33" s="84"/>
      <c r="D33" s="85"/>
      <c r="E33" s="85"/>
      <c r="F33" s="85"/>
      <c r="G33" s="85"/>
      <c r="H33" s="85"/>
      <c r="I33" s="85"/>
      <c r="J33" s="86"/>
    </row>
    <row r="34" spans="1:10" ht="15" x14ac:dyDescent="0.25">
      <c r="A34" s="88">
        <v>225</v>
      </c>
      <c r="B34" s="89">
        <f>Calculations!G17</f>
        <v>1</v>
      </c>
      <c r="C34" s="84"/>
      <c r="D34" s="85"/>
      <c r="E34" s="85"/>
      <c r="F34" s="85"/>
      <c r="G34" s="85"/>
      <c r="H34" s="85"/>
      <c r="I34" s="85"/>
      <c r="J34" s="86"/>
    </row>
    <row r="35" spans="1:10" x14ac:dyDescent="0.2">
      <c r="A35" s="82">
        <v>230</v>
      </c>
      <c r="B35" s="83">
        <f>(($B$39-$B$34)/4.5)+B34</f>
        <v>0.46666666666666545</v>
      </c>
      <c r="C35" s="84"/>
      <c r="D35" s="85"/>
      <c r="E35" s="85"/>
      <c r="F35" s="85"/>
      <c r="G35" s="85"/>
      <c r="H35" s="85"/>
      <c r="I35" s="85"/>
      <c r="J35" s="86"/>
    </row>
    <row r="36" spans="1:10" x14ac:dyDescent="0.2">
      <c r="A36" s="82">
        <v>240</v>
      </c>
      <c r="B36" s="83">
        <f t="shared" ref="B36:B38" si="5">(($B$39-$B$34)/4.5)+B35</f>
        <v>-6.6666666666669094E-2</v>
      </c>
      <c r="C36" s="84"/>
      <c r="D36" s="85"/>
      <c r="E36" s="85"/>
      <c r="F36" s="85"/>
      <c r="G36" s="85"/>
      <c r="H36" s="85"/>
      <c r="I36" s="85"/>
      <c r="J36" s="86"/>
    </row>
    <row r="37" spans="1:10" x14ac:dyDescent="0.2">
      <c r="A37" s="82">
        <v>250</v>
      </c>
      <c r="B37" s="83">
        <f t="shared" si="5"/>
        <v>-0.60000000000000364</v>
      </c>
      <c r="C37" s="84"/>
      <c r="D37" s="85"/>
      <c r="E37" s="85"/>
      <c r="F37" s="85"/>
      <c r="G37" s="85"/>
      <c r="H37" s="85"/>
      <c r="I37" s="85"/>
      <c r="J37" s="86"/>
    </row>
    <row r="38" spans="1:10" x14ac:dyDescent="0.2">
      <c r="A38" s="87">
        <v>260</v>
      </c>
      <c r="B38" s="83">
        <f t="shared" si="5"/>
        <v>-1.1333333333333382</v>
      </c>
      <c r="C38" s="84"/>
      <c r="D38" s="85"/>
      <c r="E38" s="85"/>
      <c r="F38" s="85"/>
      <c r="G38" s="85"/>
      <c r="H38" s="85"/>
      <c r="I38" s="85"/>
      <c r="J38" s="86"/>
    </row>
    <row r="39" spans="1:10" ht="15" x14ac:dyDescent="0.25">
      <c r="A39" s="69">
        <v>270</v>
      </c>
      <c r="B39" s="89">
        <f>Calculations!G18</f>
        <v>-1.4000000000000057</v>
      </c>
      <c r="C39" s="84"/>
      <c r="D39" s="85"/>
      <c r="E39" s="85"/>
      <c r="F39" s="85"/>
      <c r="G39" s="85"/>
      <c r="H39" s="85"/>
      <c r="I39" s="85"/>
      <c r="J39" s="86"/>
    </row>
    <row r="40" spans="1:10" x14ac:dyDescent="0.2">
      <c r="A40" s="82">
        <v>280</v>
      </c>
      <c r="B40" s="83">
        <f>(($B$44-$B$39)/4.5)+B39</f>
        <v>-2.5333333333333377</v>
      </c>
      <c r="C40" s="84"/>
      <c r="D40" s="85"/>
      <c r="E40" s="85"/>
      <c r="F40" s="85"/>
      <c r="G40" s="85"/>
      <c r="H40" s="85"/>
      <c r="I40" s="85"/>
      <c r="J40" s="86"/>
    </row>
    <row r="41" spans="1:10" x14ac:dyDescent="0.2">
      <c r="A41" s="82">
        <v>290</v>
      </c>
      <c r="B41" s="83">
        <f t="shared" ref="B41:B43" si="6">(($B$44-$B$39)/4.5)+B40</f>
        <v>-3.6666666666666696</v>
      </c>
      <c r="C41" s="84"/>
      <c r="D41" s="85"/>
      <c r="E41" s="85"/>
      <c r="F41" s="85"/>
      <c r="G41" s="85"/>
      <c r="H41" s="85"/>
      <c r="I41" s="85"/>
      <c r="J41" s="86"/>
    </row>
    <row r="42" spans="1:10" x14ac:dyDescent="0.2">
      <c r="A42" s="87">
        <v>300</v>
      </c>
      <c r="B42" s="83">
        <f t="shared" si="6"/>
        <v>-4.8000000000000016</v>
      </c>
      <c r="C42" s="84"/>
      <c r="D42" s="85"/>
      <c r="E42" s="85"/>
      <c r="F42" s="85"/>
      <c r="G42" s="85"/>
      <c r="H42" s="85"/>
      <c r="I42" s="85"/>
      <c r="J42" s="86"/>
    </row>
    <row r="43" spans="1:10" x14ac:dyDescent="0.2">
      <c r="A43" s="82">
        <v>310</v>
      </c>
      <c r="B43" s="83">
        <f t="shared" si="6"/>
        <v>-5.9333333333333336</v>
      </c>
      <c r="C43" s="84"/>
      <c r="D43" s="85"/>
      <c r="E43" s="85"/>
      <c r="F43" s="85"/>
      <c r="G43" s="85"/>
      <c r="H43" s="85"/>
      <c r="I43" s="85"/>
      <c r="J43" s="86"/>
    </row>
    <row r="44" spans="1:10" ht="15" x14ac:dyDescent="0.25">
      <c r="A44" s="69">
        <v>315</v>
      </c>
      <c r="B44" s="89">
        <f>Calculations!G19</f>
        <v>-6.5</v>
      </c>
      <c r="C44" s="84"/>
      <c r="D44" s="85"/>
      <c r="E44" s="85"/>
      <c r="F44" s="85"/>
      <c r="G44" s="85"/>
      <c r="H44" s="85"/>
      <c r="I44" s="85"/>
      <c r="J44" s="86"/>
    </row>
    <row r="45" spans="1:10" x14ac:dyDescent="0.2">
      <c r="A45" s="82">
        <v>320</v>
      </c>
      <c r="B45" s="83">
        <f>(($B$9-$B$44)/4.5)+B44</f>
        <v>-5.4555555555555548</v>
      </c>
      <c r="C45" s="84"/>
      <c r="D45" s="85"/>
      <c r="E45" s="85"/>
      <c r="F45" s="85"/>
      <c r="G45" s="85"/>
      <c r="H45" s="85"/>
      <c r="I45" s="85"/>
      <c r="J45" s="86"/>
    </row>
    <row r="46" spans="1:10" x14ac:dyDescent="0.2">
      <c r="A46" s="82">
        <v>330</v>
      </c>
      <c r="B46" s="83">
        <f t="shared" ref="B46:B48" si="7">(($B$9-$B$44)/4.5)+B45</f>
        <v>-4.4111111111111097</v>
      </c>
      <c r="C46" s="84"/>
      <c r="D46" s="85"/>
      <c r="E46" s="85"/>
      <c r="F46" s="85"/>
      <c r="G46" s="85"/>
      <c r="H46" s="85"/>
      <c r="I46" s="85"/>
      <c r="J46" s="86"/>
    </row>
    <row r="47" spans="1:10" x14ac:dyDescent="0.2">
      <c r="A47" s="87">
        <v>340</v>
      </c>
      <c r="B47" s="83">
        <f t="shared" si="7"/>
        <v>-3.3666666666666645</v>
      </c>
      <c r="C47" s="84"/>
      <c r="D47" s="85"/>
      <c r="E47" s="85"/>
      <c r="F47" s="85"/>
      <c r="G47" s="85"/>
      <c r="H47" s="85"/>
      <c r="I47" s="85"/>
      <c r="J47" s="86"/>
    </row>
    <row r="48" spans="1:10" ht="15" thickBot="1" x14ac:dyDescent="0.25">
      <c r="A48" s="90">
        <v>350</v>
      </c>
      <c r="B48" s="91">
        <f t="shared" si="7"/>
        <v>-2.3222222222222193</v>
      </c>
      <c r="C48" s="92"/>
      <c r="D48" s="93"/>
      <c r="E48" s="93"/>
      <c r="F48" s="93"/>
      <c r="G48" s="93"/>
      <c r="H48" s="93"/>
      <c r="I48" s="93"/>
      <c r="J48" s="94"/>
    </row>
    <row r="49" spans="1:10" ht="15" thickBot="1" x14ac:dyDescent="0.25">
      <c r="A49" s="95" t="s">
        <v>17</v>
      </c>
      <c r="B49" s="96"/>
      <c r="C49" s="96"/>
      <c r="D49" s="96"/>
      <c r="E49" s="96"/>
      <c r="F49" s="96"/>
      <c r="G49" s="96"/>
      <c r="H49" s="96"/>
      <c r="I49" s="96"/>
      <c r="J49" s="96"/>
    </row>
    <row r="50" spans="1:10" ht="15" thickBot="1" x14ac:dyDescent="0.25">
      <c r="A50" s="97" t="s">
        <v>48</v>
      </c>
      <c r="B50" s="98"/>
      <c r="C50" s="98"/>
      <c r="D50" s="99"/>
      <c r="E50" s="172"/>
      <c r="F50" s="173"/>
      <c r="G50" s="173"/>
      <c r="H50" s="173"/>
      <c r="I50" s="173"/>
      <c r="J50" s="174"/>
    </row>
    <row r="51" spans="1:10" x14ac:dyDescent="0.2">
      <c r="A51" s="96"/>
      <c r="B51" s="96"/>
      <c r="C51" s="96"/>
      <c r="D51" s="96"/>
      <c r="E51" s="171" t="s">
        <v>51</v>
      </c>
      <c r="F51" s="171"/>
      <c r="G51" s="171"/>
      <c r="H51" s="171"/>
      <c r="I51" s="171"/>
      <c r="J51" s="171"/>
    </row>
  </sheetData>
  <sheetProtection algorithmName="SHA-512" hashValue="fMxI5Mb3tlGaoXanJ49/7oX3PpRYKDCh0eAYA1HOGoqweiGBbcF4IzBXiHBFTgTWFxaGKmGlK39JBfL69QafbA==" saltValue="dKnjTGXeVX/sQG4B5qLtyQ==" spinCount="100000" sheet="1" objects="1" scenarios="1"/>
  <protectedRanges>
    <protectedRange sqref="B5:E7 G5:J7 E50:J50" name="Zonă1"/>
  </protectedRanges>
  <mergeCells count="10">
    <mergeCell ref="C8:J8"/>
    <mergeCell ref="G7:J7"/>
    <mergeCell ref="E51:J51"/>
    <mergeCell ref="E50:J50"/>
    <mergeCell ref="A3:J3"/>
    <mergeCell ref="B7:E7"/>
    <mergeCell ref="B6:E6"/>
    <mergeCell ref="B5:E5"/>
    <mergeCell ref="G5:J5"/>
    <mergeCell ref="A4:J4"/>
  </mergeCells>
  <pageMargins left="0.25" right="0.25" top="0.25" bottom="0.75" header="0.3" footer="0.3"/>
  <pageSetup paperSize="9" orientation="portrait" horizontalDpi="150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Initial Data</vt:lpstr>
      <vt:lpstr>Calculations</vt:lpstr>
      <vt:lpstr>Deviations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2016-09-28T16:18:57Z</cp:lastPrinted>
  <dcterms:created xsi:type="dcterms:W3CDTF">2016-09-17T12:55:59Z</dcterms:created>
  <dcterms:modified xsi:type="dcterms:W3CDTF">2024-12-10T22:17:21Z</dcterms:modified>
</cp:coreProperties>
</file>